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68551E5-5D1A-4045-B54C-6A51D666F16B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kobieta_prev" sheetId="1" state="hidden" r:id="rId1"/>
    <sheet name="cup 17.06.2023" sheetId="2" r:id="rId2"/>
    <sheet name="tmp" sheetId="3" state="hidden" r:id="rId3"/>
    <sheet name="STROKE PLAY " sheetId="4" r:id="rId4"/>
    <sheet name="STB netto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AF41" i="3"/>
  <c r="AE41" i="3"/>
  <c r="AD41" i="3"/>
  <c r="AC41" i="3"/>
  <c r="AB41" i="3"/>
  <c r="AA41" i="3"/>
  <c r="Z41" i="3"/>
  <c r="Y41" i="3"/>
  <c r="X41" i="3"/>
  <c r="W41" i="3"/>
  <c r="S41" i="3"/>
  <c r="R41" i="3"/>
  <c r="Q41" i="3"/>
  <c r="P41" i="3"/>
  <c r="O41" i="3"/>
  <c r="N41" i="3"/>
  <c r="M41" i="3"/>
  <c r="L41" i="3"/>
  <c r="K41" i="3"/>
  <c r="AE40" i="3"/>
  <c r="AD40" i="3"/>
  <c r="AC40" i="3"/>
  <c r="AB40" i="3"/>
  <c r="AA40" i="3"/>
  <c r="Z40" i="3"/>
  <c r="Y40" i="3"/>
  <c r="X40" i="3"/>
  <c r="W40" i="3"/>
  <c r="S40" i="3"/>
  <c r="R40" i="3"/>
  <c r="Q40" i="3"/>
  <c r="P40" i="3"/>
  <c r="O40" i="3"/>
  <c r="N40" i="3"/>
  <c r="M40" i="3"/>
  <c r="L40" i="3"/>
  <c r="K40" i="3"/>
  <c r="AE39" i="3"/>
  <c r="AD39" i="3"/>
  <c r="AC39" i="3"/>
  <c r="AB39" i="3"/>
  <c r="AA39" i="3"/>
  <c r="Z39" i="3"/>
  <c r="Y39" i="3"/>
  <c r="X39" i="3"/>
  <c r="W39" i="3"/>
  <c r="S39" i="3"/>
  <c r="R39" i="3"/>
  <c r="Q39" i="3"/>
  <c r="P39" i="3"/>
  <c r="O39" i="3"/>
  <c r="N39" i="3"/>
  <c r="M39" i="3"/>
  <c r="L39" i="3"/>
  <c r="K39" i="3"/>
  <c r="AE38" i="3"/>
  <c r="AE43" i="3" s="1"/>
  <c r="AD38" i="3"/>
  <c r="AD43" i="3" s="1"/>
  <c r="AC38" i="3"/>
  <c r="AC43" i="3" s="1"/>
  <c r="AB38" i="3"/>
  <c r="AB43" i="3" s="1"/>
  <c r="AA38" i="3"/>
  <c r="AA43" i="3" s="1"/>
  <c r="Z38" i="3"/>
  <c r="Z43" i="3" s="1"/>
  <c r="Y38" i="3"/>
  <c r="Y43" i="3" s="1"/>
  <c r="X38" i="3"/>
  <c r="X43" i="3" s="1"/>
  <c r="W38" i="3"/>
  <c r="W43" i="3" s="1"/>
  <c r="S38" i="3"/>
  <c r="S43" i="3" s="1"/>
  <c r="R38" i="3"/>
  <c r="R43" i="3" s="1"/>
  <c r="Q38" i="3"/>
  <c r="Q43" i="3" s="1"/>
  <c r="P38" i="3"/>
  <c r="P43" i="3" s="1"/>
  <c r="O38" i="3"/>
  <c r="O43" i="3" s="1"/>
  <c r="N38" i="3"/>
  <c r="N43" i="3" s="1"/>
  <c r="M38" i="3"/>
  <c r="M43" i="3" s="1"/>
  <c r="L38" i="3"/>
  <c r="L43" i="3" s="1"/>
  <c r="K38" i="3"/>
  <c r="K43" i="3" s="1"/>
  <c r="L35" i="3"/>
  <c r="AE33" i="3"/>
  <c r="AE34" i="3" s="1"/>
  <c r="AE35" i="3" s="1"/>
  <c r="AC33" i="3"/>
  <c r="AC34" i="3" s="1"/>
  <c r="AC35" i="3" s="1"/>
  <c r="AB33" i="3"/>
  <c r="AB34" i="3" s="1"/>
  <c r="AB35" i="3" s="1"/>
  <c r="AA33" i="3"/>
  <c r="AA34" i="3" s="1"/>
  <c r="AA35" i="3" s="1"/>
  <c r="W33" i="3"/>
  <c r="W34" i="3" s="1"/>
  <c r="W35" i="3" s="1"/>
  <c r="R33" i="3"/>
  <c r="R34" i="3" s="1"/>
  <c r="R35" i="3" s="1"/>
  <c r="Q33" i="3"/>
  <c r="Q34" i="3" s="1"/>
  <c r="Q35" i="3" s="1"/>
  <c r="P33" i="3"/>
  <c r="P34" i="3" s="1"/>
  <c r="P35" i="3" s="1"/>
  <c r="L33" i="3"/>
  <c r="L34" i="3" s="1"/>
  <c r="AG32" i="3"/>
  <c r="AI32" i="3" s="1"/>
  <c r="D41" i="3" s="1"/>
  <c r="U32" i="3"/>
  <c r="I32" i="3"/>
  <c r="Z33" i="3" s="1"/>
  <c r="Z34" i="3" s="1"/>
  <c r="Z35" i="3" s="1"/>
  <c r="H32" i="3"/>
  <c r="F32" i="3"/>
  <c r="E32" i="3"/>
  <c r="AC27" i="3"/>
  <c r="AC28" i="3" s="1"/>
  <c r="R27" i="3"/>
  <c r="R28" i="3" s="1"/>
  <c r="AE26" i="3"/>
  <c r="AE27" i="3" s="1"/>
  <c r="AE28" i="3" s="1"/>
  <c r="AD26" i="3"/>
  <c r="AD27" i="3" s="1"/>
  <c r="AD28" i="3" s="1"/>
  <c r="AC26" i="3"/>
  <c r="Y26" i="3"/>
  <c r="Y27" i="3" s="1"/>
  <c r="Y28" i="3" s="1"/>
  <c r="W26" i="3"/>
  <c r="W27" i="3" s="1"/>
  <c r="W28" i="3" s="1"/>
  <c r="R26" i="3"/>
  <c r="N26" i="3"/>
  <c r="N27" i="3" s="1"/>
  <c r="N28" i="3" s="1"/>
  <c r="L26" i="3"/>
  <c r="L27" i="3" s="1"/>
  <c r="L28" i="3" s="1"/>
  <c r="K26" i="3"/>
  <c r="K27" i="3" s="1"/>
  <c r="K28" i="3" s="1"/>
  <c r="AG25" i="3"/>
  <c r="AI25" i="3" s="1"/>
  <c r="D40" i="3" s="1"/>
  <c r="U25" i="3"/>
  <c r="I25" i="3"/>
  <c r="H25" i="3"/>
  <c r="F25" i="3"/>
  <c r="E25" i="3"/>
  <c r="M19" i="3"/>
  <c r="M20" i="3" s="1"/>
  <c r="M21" i="3" s="1"/>
  <c r="AG18" i="3"/>
  <c r="AI18" i="3" s="1"/>
  <c r="D39" i="3" s="1"/>
  <c r="U18" i="3"/>
  <c r="I18" i="3"/>
  <c r="H18" i="3"/>
  <c r="F18" i="3"/>
  <c r="E18" i="3"/>
  <c r="N14" i="3"/>
  <c r="AA13" i="3"/>
  <c r="AA14" i="3" s="1"/>
  <c r="AC12" i="3"/>
  <c r="AC13" i="3" s="1"/>
  <c r="AC14" i="3" s="1"/>
  <c r="AA12" i="3"/>
  <c r="R12" i="3"/>
  <c r="R13" i="3" s="1"/>
  <c r="R14" i="3" s="1"/>
  <c r="N12" i="3"/>
  <c r="N13" i="3" s="1"/>
  <c r="AG11" i="3"/>
  <c r="AI11" i="3" s="1"/>
  <c r="U11" i="3"/>
  <c r="I11" i="3"/>
  <c r="P12" i="3" s="1"/>
  <c r="P13" i="3" s="1"/>
  <c r="P14" i="3" s="1"/>
  <c r="H11" i="3"/>
  <c r="F11" i="3"/>
  <c r="E11" i="3"/>
  <c r="B11" i="3"/>
  <c r="B18" i="3" s="1"/>
  <c r="B25" i="3" s="1"/>
  <c r="B32" i="3" s="1"/>
  <c r="AG4" i="3"/>
  <c r="AI4" i="3" s="1"/>
  <c r="U4" i="3"/>
  <c r="AE139" i="2"/>
  <c r="T139" i="2"/>
  <c r="AH138" i="2"/>
  <c r="AH139" i="2" s="1"/>
  <c r="AG138" i="2"/>
  <c r="AG139" i="2" s="1"/>
  <c r="AF138" i="2"/>
  <c r="AF139" i="2" s="1"/>
  <c r="AE138" i="2"/>
  <c r="AB138" i="2"/>
  <c r="AB139" i="2" s="1"/>
  <c r="V138" i="2"/>
  <c r="V139" i="2" s="1"/>
  <c r="U138" i="2"/>
  <c r="U139" i="2" s="1"/>
  <c r="T138" i="2"/>
  <c r="Q138" i="2"/>
  <c r="Q139" i="2" s="1"/>
  <c r="AI137" i="2"/>
  <c r="AI138" i="2" s="1"/>
  <c r="AI139" i="2" s="1"/>
  <c r="AH137" i="2"/>
  <c r="AG137" i="2"/>
  <c r="AF137" i="2"/>
  <c r="AE137" i="2"/>
  <c r="AD137" i="2"/>
  <c r="AD138" i="2" s="1"/>
  <c r="AD139" i="2" s="1"/>
  <c r="AC137" i="2"/>
  <c r="AC138" i="2" s="1"/>
  <c r="AC139" i="2" s="1"/>
  <c r="AB137" i="2"/>
  <c r="AA137" i="2"/>
  <c r="AA138" i="2" s="1"/>
  <c r="AA139" i="2" s="1"/>
  <c r="W137" i="2"/>
  <c r="W138" i="2" s="1"/>
  <c r="W139" i="2" s="1"/>
  <c r="V137" i="2"/>
  <c r="U137" i="2"/>
  <c r="T137" i="2"/>
  <c r="S137" i="2"/>
  <c r="S138" i="2" s="1"/>
  <c r="S139" i="2" s="1"/>
  <c r="R137" i="2"/>
  <c r="R138" i="2" s="1"/>
  <c r="R139" i="2" s="1"/>
  <c r="Q137" i="2"/>
  <c r="P137" i="2"/>
  <c r="P138" i="2" s="1"/>
  <c r="P139" i="2" s="1"/>
  <c r="O137" i="2"/>
  <c r="O138" i="2" s="1"/>
  <c r="O139" i="2" s="1"/>
  <c r="AK136" i="2"/>
  <c r="AM136" i="2" s="1"/>
  <c r="Y136" i="2"/>
  <c r="AD133" i="2"/>
  <c r="AB133" i="2"/>
  <c r="R133" i="2"/>
  <c r="AG132" i="2"/>
  <c r="AG133" i="2" s="1"/>
  <c r="AD132" i="2"/>
  <c r="AC132" i="2"/>
  <c r="AC133" i="2" s="1"/>
  <c r="V132" i="2"/>
  <c r="V133" i="2" s="1"/>
  <c r="S132" i="2"/>
  <c r="S133" i="2" s="1"/>
  <c r="R132" i="2"/>
  <c r="AI131" i="2"/>
  <c r="AI132" i="2" s="1"/>
  <c r="AI133" i="2" s="1"/>
  <c r="AH131" i="2"/>
  <c r="AH132" i="2" s="1"/>
  <c r="AH133" i="2" s="1"/>
  <c r="AG131" i="2"/>
  <c r="AF131" i="2"/>
  <c r="AF132" i="2" s="1"/>
  <c r="AF133" i="2" s="1"/>
  <c r="AE131" i="2"/>
  <c r="AE132" i="2" s="1"/>
  <c r="AE133" i="2" s="1"/>
  <c r="AD131" i="2"/>
  <c r="AC131" i="2"/>
  <c r="AB131" i="2"/>
  <c r="AB132" i="2" s="1"/>
  <c r="AA131" i="2"/>
  <c r="AA132" i="2" s="1"/>
  <c r="AA133" i="2" s="1"/>
  <c r="AK133" i="2" s="1"/>
  <c r="W131" i="2"/>
  <c r="W132" i="2" s="1"/>
  <c r="W133" i="2" s="1"/>
  <c r="V131" i="2"/>
  <c r="U131" i="2"/>
  <c r="U132" i="2" s="1"/>
  <c r="U133" i="2" s="1"/>
  <c r="T131" i="2"/>
  <c r="T132" i="2" s="1"/>
  <c r="T133" i="2" s="1"/>
  <c r="S131" i="2"/>
  <c r="R131" i="2"/>
  <c r="Q131" i="2"/>
  <c r="Q132" i="2" s="1"/>
  <c r="Q133" i="2" s="1"/>
  <c r="P131" i="2"/>
  <c r="P132" i="2" s="1"/>
  <c r="P133" i="2" s="1"/>
  <c r="Y133" i="2" s="1"/>
  <c r="AM133" i="2" s="1"/>
  <c r="O131" i="2"/>
  <c r="O132" i="2" s="1"/>
  <c r="O133" i="2" s="1"/>
  <c r="AK130" i="2"/>
  <c r="Y130" i="2"/>
  <c r="AI127" i="2"/>
  <c r="AI126" i="2"/>
  <c r="AH126" i="2"/>
  <c r="AH127" i="2" s="1"/>
  <c r="AD126" i="2"/>
  <c r="AD127" i="2" s="1"/>
  <c r="AA126" i="2"/>
  <c r="AA127" i="2" s="1"/>
  <c r="W126" i="2"/>
  <c r="W127" i="2" s="1"/>
  <c r="S126" i="2"/>
  <c r="S127" i="2" s="1"/>
  <c r="P126" i="2"/>
  <c r="P127" i="2" s="1"/>
  <c r="O126" i="2"/>
  <c r="O127" i="2" s="1"/>
  <c r="AI125" i="2"/>
  <c r="AH125" i="2"/>
  <c r="AG125" i="2"/>
  <c r="AG126" i="2" s="1"/>
  <c r="AG127" i="2" s="1"/>
  <c r="AF125" i="2"/>
  <c r="AF126" i="2" s="1"/>
  <c r="AF127" i="2" s="1"/>
  <c r="AE125" i="2"/>
  <c r="AE126" i="2" s="1"/>
  <c r="AE127" i="2" s="1"/>
  <c r="AD125" i="2"/>
  <c r="AC125" i="2"/>
  <c r="AC126" i="2" s="1"/>
  <c r="AC127" i="2" s="1"/>
  <c r="AB125" i="2"/>
  <c r="AB126" i="2" s="1"/>
  <c r="AB127" i="2" s="1"/>
  <c r="AA125" i="2"/>
  <c r="W125" i="2"/>
  <c r="V125" i="2"/>
  <c r="V126" i="2" s="1"/>
  <c r="V127" i="2" s="1"/>
  <c r="U125" i="2"/>
  <c r="U126" i="2" s="1"/>
  <c r="U127" i="2" s="1"/>
  <c r="T125" i="2"/>
  <c r="T126" i="2" s="1"/>
  <c r="T127" i="2" s="1"/>
  <c r="S125" i="2"/>
  <c r="R125" i="2"/>
  <c r="R126" i="2" s="1"/>
  <c r="R127" i="2" s="1"/>
  <c r="Q125" i="2"/>
  <c r="Q126" i="2" s="1"/>
  <c r="Q127" i="2" s="1"/>
  <c r="P125" i="2"/>
  <c r="O125" i="2"/>
  <c r="AK124" i="2"/>
  <c r="AM124" i="2" s="1"/>
  <c r="Y124" i="2"/>
  <c r="K124" i="2"/>
  <c r="AF121" i="2"/>
  <c r="AD121" i="2"/>
  <c r="AB121" i="2"/>
  <c r="T121" i="2"/>
  <c r="AF120" i="2"/>
  <c r="AE120" i="2"/>
  <c r="AE121" i="2" s="1"/>
  <c r="AA120" i="2"/>
  <c r="AA121" i="2" s="1"/>
  <c r="AK121" i="2" s="1"/>
  <c r="U120" i="2"/>
  <c r="U121" i="2" s="1"/>
  <c r="T120" i="2"/>
  <c r="AI119" i="2"/>
  <c r="AI120" i="2" s="1"/>
  <c r="AI121" i="2" s="1"/>
  <c r="AH119" i="2"/>
  <c r="AH120" i="2" s="1"/>
  <c r="AH121" i="2" s="1"/>
  <c r="AG119" i="2"/>
  <c r="AG120" i="2" s="1"/>
  <c r="AG121" i="2" s="1"/>
  <c r="AF119" i="2"/>
  <c r="AE119" i="2"/>
  <c r="AD119" i="2"/>
  <c r="AD120" i="2" s="1"/>
  <c r="AC119" i="2"/>
  <c r="AC120" i="2" s="1"/>
  <c r="AC121" i="2" s="1"/>
  <c r="AB119" i="2"/>
  <c r="AB120" i="2" s="1"/>
  <c r="AA119" i="2"/>
  <c r="W119" i="2"/>
  <c r="W120" i="2" s="1"/>
  <c r="W121" i="2" s="1"/>
  <c r="V119" i="2"/>
  <c r="V120" i="2" s="1"/>
  <c r="V121" i="2" s="1"/>
  <c r="U119" i="2"/>
  <c r="T119" i="2"/>
  <c r="S119" i="2"/>
  <c r="S120" i="2" s="1"/>
  <c r="S121" i="2" s="1"/>
  <c r="R119" i="2"/>
  <c r="R120" i="2" s="1"/>
  <c r="R121" i="2" s="1"/>
  <c r="Q119" i="2"/>
  <c r="Q120" i="2" s="1"/>
  <c r="Q121" i="2" s="1"/>
  <c r="P119" i="2"/>
  <c r="P120" i="2" s="1"/>
  <c r="P121" i="2" s="1"/>
  <c r="O119" i="2"/>
  <c r="O120" i="2" s="1"/>
  <c r="O121" i="2" s="1"/>
  <c r="AM118" i="2"/>
  <c r="AK118" i="2"/>
  <c r="Y118" i="2"/>
  <c r="AI115" i="2"/>
  <c r="AA115" i="2"/>
  <c r="P115" i="2"/>
  <c r="AD114" i="2"/>
  <c r="AD115" i="2" s="1"/>
  <c r="AC114" i="2"/>
  <c r="AC115" i="2" s="1"/>
  <c r="AB114" i="2"/>
  <c r="AB115" i="2" s="1"/>
  <c r="R114" i="2"/>
  <c r="R115" i="2" s="1"/>
  <c r="Q114" i="2"/>
  <c r="Q115" i="2" s="1"/>
  <c r="AI113" i="2"/>
  <c r="AI114" i="2" s="1"/>
  <c r="AH113" i="2"/>
  <c r="AH114" i="2" s="1"/>
  <c r="AH115" i="2" s="1"/>
  <c r="AG113" i="2"/>
  <c r="AG114" i="2" s="1"/>
  <c r="AG115" i="2" s="1"/>
  <c r="AF113" i="2"/>
  <c r="AF114" i="2" s="1"/>
  <c r="AF115" i="2" s="1"/>
  <c r="AE113" i="2"/>
  <c r="AE114" i="2" s="1"/>
  <c r="AE115" i="2" s="1"/>
  <c r="AD113" i="2"/>
  <c r="AC113" i="2"/>
  <c r="AB113" i="2"/>
  <c r="AA113" i="2"/>
  <c r="AA114" i="2" s="1"/>
  <c r="W113" i="2"/>
  <c r="W114" i="2" s="1"/>
  <c r="W115" i="2" s="1"/>
  <c r="V113" i="2"/>
  <c r="V114" i="2" s="1"/>
  <c r="V115" i="2" s="1"/>
  <c r="U113" i="2"/>
  <c r="U114" i="2" s="1"/>
  <c r="U115" i="2" s="1"/>
  <c r="T113" i="2"/>
  <c r="T114" i="2" s="1"/>
  <c r="T115" i="2" s="1"/>
  <c r="S113" i="2"/>
  <c r="S114" i="2" s="1"/>
  <c r="S115" i="2" s="1"/>
  <c r="R113" i="2"/>
  <c r="Q113" i="2"/>
  <c r="P113" i="2"/>
  <c r="P114" i="2" s="1"/>
  <c r="O113" i="2"/>
  <c r="O114" i="2" s="1"/>
  <c r="O115" i="2" s="1"/>
  <c r="AK112" i="2"/>
  <c r="Y112" i="2"/>
  <c r="AE109" i="2"/>
  <c r="V109" i="2"/>
  <c r="AI108" i="2"/>
  <c r="AI109" i="2" s="1"/>
  <c r="AH108" i="2"/>
  <c r="AH109" i="2" s="1"/>
  <c r="AG108" i="2"/>
  <c r="AG109" i="2" s="1"/>
  <c r="AC108" i="2"/>
  <c r="AC109" i="2" s="1"/>
  <c r="AA108" i="2"/>
  <c r="AA109" i="2" s="1"/>
  <c r="W108" i="2"/>
  <c r="W109" i="2" s="1"/>
  <c r="V108" i="2"/>
  <c r="P108" i="2"/>
  <c r="P109" i="2" s="1"/>
  <c r="O108" i="2"/>
  <c r="O109" i="2" s="1"/>
  <c r="AI107" i="2"/>
  <c r="AH107" i="2"/>
  <c r="AG107" i="2"/>
  <c r="AF107" i="2"/>
  <c r="AF108" i="2" s="1"/>
  <c r="AF109" i="2" s="1"/>
  <c r="AE107" i="2"/>
  <c r="AE108" i="2" s="1"/>
  <c r="AD107" i="2"/>
  <c r="AD108" i="2" s="1"/>
  <c r="AD109" i="2" s="1"/>
  <c r="AC107" i="2"/>
  <c r="AB107" i="2"/>
  <c r="AB108" i="2" s="1"/>
  <c r="AB109" i="2" s="1"/>
  <c r="AA107" i="2"/>
  <c r="W107" i="2"/>
  <c r="V107" i="2"/>
  <c r="U107" i="2"/>
  <c r="U108" i="2" s="1"/>
  <c r="U109" i="2" s="1"/>
  <c r="Y109" i="2" s="1"/>
  <c r="T107" i="2"/>
  <c r="T108" i="2" s="1"/>
  <c r="T109" i="2" s="1"/>
  <c r="S107" i="2"/>
  <c r="S108" i="2" s="1"/>
  <c r="S109" i="2" s="1"/>
  <c r="R107" i="2"/>
  <c r="R108" i="2" s="1"/>
  <c r="R109" i="2" s="1"/>
  <c r="Q107" i="2"/>
  <c r="Q108" i="2" s="1"/>
  <c r="Q109" i="2" s="1"/>
  <c r="P107" i="2"/>
  <c r="O107" i="2"/>
  <c r="AK106" i="2"/>
  <c r="Y106" i="2"/>
  <c r="AI103" i="2"/>
  <c r="AA103" i="2"/>
  <c r="AE102" i="2"/>
  <c r="AE103" i="2" s="1"/>
  <c r="AD102" i="2"/>
  <c r="AD103" i="2" s="1"/>
  <c r="W102" i="2"/>
  <c r="W103" i="2" s="1"/>
  <c r="T102" i="2"/>
  <c r="T103" i="2" s="1"/>
  <c r="S102" i="2"/>
  <c r="S103" i="2" s="1"/>
  <c r="O102" i="2"/>
  <c r="O103" i="2" s="1"/>
  <c r="AI101" i="2"/>
  <c r="AI102" i="2" s="1"/>
  <c r="AH101" i="2"/>
  <c r="AH102" i="2" s="1"/>
  <c r="AH103" i="2" s="1"/>
  <c r="AG101" i="2"/>
  <c r="AG102" i="2" s="1"/>
  <c r="AG103" i="2" s="1"/>
  <c r="AF101" i="2"/>
  <c r="AF102" i="2" s="1"/>
  <c r="AF103" i="2" s="1"/>
  <c r="AE101" i="2"/>
  <c r="AD101" i="2"/>
  <c r="AC101" i="2"/>
  <c r="AC102" i="2" s="1"/>
  <c r="AC103" i="2" s="1"/>
  <c r="AB101" i="2"/>
  <c r="AB102" i="2" s="1"/>
  <c r="AB103" i="2" s="1"/>
  <c r="AA101" i="2"/>
  <c r="AA102" i="2" s="1"/>
  <c r="W101" i="2"/>
  <c r="V101" i="2"/>
  <c r="V102" i="2" s="1"/>
  <c r="V103" i="2" s="1"/>
  <c r="U101" i="2"/>
  <c r="U102" i="2" s="1"/>
  <c r="U103" i="2" s="1"/>
  <c r="T101" i="2"/>
  <c r="S101" i="2"/>
  <c r="R101" i="2"/>
  <c r="R102" i="2" s="1"/>
  <c r="R103" i="2" s="1"/>
  <c r="Q101" i="2"/>
  <c r="Q102" i="2" s="1"/>
  <c r="Q103" i="2" s="1"/>
  <c r="P101" i="2"/>
  <c r="P102" i="2" s="1"/>
  <c r="P103" i="2" s="1"/>
  <c r="O101" i="2"/>
  <c r="AK100" i="2"/>
  <c r="AM100" i="2" s="1"/>
  <c r="Y100" i="2"/>
  <c r="P97" i="2"/>
  <c r="AI96" i="2"/>
  <c r="AI97" i="2" s="1"/>
  <c r="AE96" i="2"/>
  <c r="AE97" i="2" s="1"/>
  <c r="AB96" i="2"/>
  <c r="AB97" i="2" s="1"/>
  <c r="AA96" i="2"/>
  <c r="AA97" i="2" s="1"/>
  <c r="Q96" i="2"/>
  <c r="Q97" i="2" s="1"/>
  <c r="P96" i="2"/>
  <c r="AI95" i="2"/>
  <c r="AH95" i="2"/>
  <c r="AH96" i="2" s="1"/>
  <c r="AH97" i="2" s="1"/>
  <c r="AG95" i="2"/>
  <c r="AG96" i="2" s="1"/>
  <c r="AG97" i="2" s="1"/>
  <c r="AF95" i="2"/>
  <c r="AF96" i="2" s="1"/>
  <c r="AF97" i="2" s="1"/>
  <c r="AE95" i="2"/>
  <c r="AD95" i="2"/>
  <c r="AD96" i="2" s="1"/>
  <c r="AD97" i="2" s="1"/>
  <c r="AC95" i="2"/>
  <c r="AC96" i="2" s="1"/>
  <c r="AC97" i="2" s="1"/>
  <c r="AB95" i="2"/>
  <c r="AA95" i="2"/>
  <c r="W95" i="2"/>
  <c r="W96" i="2" s="1"/>
  <c r="W97" i="2" s="1"/>
  <c r="V95" i="2"/>
  <c r="V96" i="2" s="1"/>
  <c r="V97" i="2" s="1"/>
  <c r="U95" i="2"/>
  <c r="U96" i="2" s="1"/>
  <c r="U97" i="2" s="1"/>
  <c r="T95" i="2"/>
  <c r="T96" i="2" s="1"/>
  <c r="T97" i="2" s="1"/>
  <c r="S95" i="2"/>
  <c r="S96" i="2" s="1"/>
  <c r="S97" i="2" s="1"/>
  <c r="R95" i="2"/>
  <c r="R96" i="2" s="1"/>
  <c r="R97" i="2" s="1"/>
  <c r="Q95" i="2"/>
  <c r="P95" i="2"/>
  <c r="O95" i="2"/>
  <c r="O96" i="2" s="1"/>
  <c r="O97" i="2" s="1"/>
  <c r="AM94" i="2"/>
  <c r="AK94" i="2"/>
  <c r="Y94" i="2"/>
  <c r="AE91" i="2"/>
  <c r="AC91" i="2"/>
  <c r="S91" i="2"/>
  <c r="AH90" i="2"/>
  <c r="AH91" i="2" s="1"/>
  <c r="AG90" i="2"/>
  <c r="AG91" i="2" s="1"/>
  <c r="AF90" i="2"/>
  <c r="AF91" i="2" s="1"/>
  <c r="V90" i="2"/>
  <c r="V91" i="2" s="1"/>
  <c r="U90" i="2"/>
  <c r="U91" i="2" s="1"/>
  <c r="AI89" i="2"/>
  <c r="AI90" i="2" s="1"/>
  <c r="AI91" i="2" s="1"/>
  <c r="AH89" i="2"/>
  <c r="AG89" i="2"/>
  <c r="AF89" i="2"/>
  <c r="AE89" i="2"/>
  <c r="AE90" i="2" s="1"/>
  <c r="AD89" i="2"/>
  <c r="AD90" i="2" s="1"/>
  <c r="AD91" i="2" s="1"/>
  <c r="AC89" i="2"/>
  <c r="AC90" i="2" s="1"/>
  <c r="AB89" i="2"/>
  <c r="AB90" i="2" s="1"/>
  <c r="AB91" i="2" s="1"/>
  <c r="AA89" i="2"/>
  <c r="AA90" i="2" s="1"/>
  <c r="AA91" i="2" s="1"/>
  <c r="W89" i="2"/>
  <c r="W90" i="2" s="1"/>
  <c r="W91" i="2" s="1"/>
  <c r="V89" i="2"/>
  <c r="U89" i="2"/>
  <c r="T89" i="2"/>
  <c r="T90" i="2" s="1"/>
  <c r="T91" i="2" s="1"/>
  <c r="S89" i="2"/>
  <c r="S90" i="2" s="1"/>
  <c r="R89" i="2"/>
  <c r="R90" i="2" s="1"/>
  <c r="R91" i="2" s="1"/>
  <c r="Q89" i="2"/>
  <c r="Q90" i="2" s="1"/>
  <c r="Q91" i="2" s="1"/>
  <c r="P89" i="2"/>
  <c r="P90" i="2" s="1"/>
  <c r="P91" i="2" s="1"/>
  <c r="O89" i="2"/>
  <c r="O90" i="2" s="1"/>
  <c r="O91" i="2" s="1"/>
  <c r="Y91" i="2" s="1"/>
  <c r="AK88" i="2"/>
  <c r="AM88" i="2" s="1"/>
  <c r="Y88" i="2"/>
  <c r="AD85" i="2"/>
  <c r="AG84" i="2"/>
  <c r="AG85" i="2" s="1"/>
  <c r="AE84" i="2"/>
  <c r="AE85" i="2" s="1"/>
  <c r="AD84" i="2"/>
  <c r="AC84" i="2"/>
  <c r="AC85" i="2" s="1"/>
  <c r="V84" i="2"/>
  <c r="V85" i="2" s="1"/>
  <c r="T84" i="2"/>
  <c r="T85" i="2" s="1"/>
  <c r="R84" i="2"/>
  <c r="R85" i="2" s="1"/>
  <c r="AI83" i="2"/>
  <c r="AI84" i="2" s="1"/>
  <c r="AI85" i="2" s="1"/>
  <c r="AH83" i="2"/>
  <c r="AH84" i="2" s="1"/>
  <c r="AH85" i="2" s="1"/>
  <c r="AG83" i="2"/>
  <c r="AF83" i="2"/>
  <c r="AF84" i="2" s="1"/>
  <c r="AF85" i="2" s="1"/>
  <c r="AE83" i="2"/>
  <c r="AD83" i="2"/>
  <c r="AC83" i="2"/>
  <c r="AB83" i="2"/>
  <c r="AB84" i="2" s="1"/>
  <c r="AB85" i="2" s="1"/>
  <c r="AA83" i="2"/>
  <c r="AA84" i="2" s="1"/>
  <c r="AA85" i="2" s="1"/>
  <c r="W83" i="2"/>
  <c r="W84" i="2" s="1"/>
  <c r="W85" i="2" s="1"/>
  <c r="V83" i="2"/>
  <c r="U83" i="2"/>
  <c r="U84" i="2" s="1"/>
  <c r="U85" i="2" s="1"/>
  <c r="T83" i="2"/>
  <c r="S83" i="2"/>
  <c r="S84" i="2" s="1"/>
  <c r="S85" i="2" s="1"/>
  <c r="R83" i="2"/>
  <c r="Q83" i="2"/>
  <c r="Q84" i="2" s="1"/>
  <c r="Q85" i="2" s="1"/>
  <c r="P83" i="2"/>
  <c r="P84" i="2" s="1"/>
  <c r="P85" i="2" s="1"/>
  <c r="O83" i="2"/>
  <c r="O84" i="2" s="1"/>
  <c r="O85" i="2" s="1"/>
  <c r="Y85" i="2" s="1"/>
  <c r="AK82" i="2"/>
  <c r="AM82" i="2" s="1"/>
  <c r="Y82" i="2"/>
  <c r="AH79" i="2"/>
  <c r="AD79" i="2"/>
  <c r="AB79" i="2"/>
  <c r="Q79" i="2"/>
  <c r="P79" i="2"/>
  <c r="Y79" i="2" s="1"/>
  <c r="AH78" i="2"/>
  <c r="AG78" i="2"/>
  <c r="AG79" i="2" s="1"/>
  <c r="AD78" i="2"/>
  <c r="AC78" i="2"/>
  <c r="AC79" i="2" s="1"/>
  <c r="W78" i="2"/>
  <c r="W79" i="2" s="1"/>
  <c r="S78" i="2"/>
  <c r="S79" i="2" s="1"/>
  <c r="R78" i="2"/>
  <c r="R79" i="2" s="1"/>
  <c r="O78" i="2"/>
  <c r="O79" i="2" s="1"/>
  <c r="AI77" i="2"/>
  <c r="AI78" i="2" s="1"/>
  <c r="AI79" i="2" s="1"/>
  <c r="AH77" i="2"/>
  <c r="AG77" i="2"/>
  <c r="AF77" i="2"/>
  <c r="AF78" i="2" s="1"/>
  <c r="AF79" i="2" s="1"/>
  <c r="AE77" i="2"/>
  <c r="AE78" i="2" s="1"/>
  <c r="AE79" i="2" s="1"/>
  <c r="AD77" i="2"/>
  <c r="AC77" i="2"/>
  <c r="AB77" i="2"/>
  <c r="AB78" i="2" s="1"/>
  <c r="AA77" i="2"/>
  <c r="AA78" i="2" s="1"/>
  <c r="AA79" i="2" s="1"/>
  <c r="AK79" i="2" s="1"/>
  <c r="W77" i="2"/>
  <c r="V77" i="2"/>
  <c r="V78" i="2" s="1"/>
  <c r="V79" i="2" s="1"/>
  <c r="U77" i="2"/>
  <c r="U78" i="2" s="1"/>
  <c r="U79" i="2" s="1"/>
  <c r="T77" i="2"/>
  <c r="T78" i="2" s="1"/>
  <c r="T79" i="2" s="1"/>
  <c r="S77" i="2"/>
  <c r="R77" i="2"/>
  <c r="Q77" i="2"/>
  <c r="Q78" i="2" s="1"/>
  <c r="P77" i="2"/>
  <c r="P78" i="2" s="1"/>
  <c r="O77" i="2"/>
  <c r="AM76" i="2"/>
  <c r="AK76" i="2"/>
  <c r="Y76" i="2"/>
  <c r="AI73" i="2"/>
  <c r="AG73" i="2"/>
  <c r="AE73" i="2"/>
  <c r="O73" i="2"/>
  <c r="Y73" i="2" s="1"/>
  <c r="AI72" i="2"/>
  <c r="AH72" i="2"/>
  <c r="AH73" i="2" s="1"/>
  <c r="AE72" i="2"/>
  <c r="AD72" i="2"/>
  <c r="AD73" i="2" s="1"/>
  <c r="AA72" i="2"/>
  <c r="AA73" i="2" s="1"/>
  <c r="W72" i="2"/>
  <c r="W73" i="2" s="1"/>
  <c r="T72" i="2"/>
  <c r="T73" i="2" s="1"/>
  <c r="P72" i="2"/>
  <c r="P73" i="2" s="1"/>
  <c r="O72" i="2"/>
  <c r="AI71" i="2"/>
  <c r="AH71" i="2"/>
  <c r="AG71" i="2"/>
  <c r="AG72" i="2" s="1"/>
  <c r="AF71" i="2"/>
  <c r="AF72" i="2" s="1"/>
  <c r="AF73" i="2" s="1"/>
  <c r="AE71" i="2"/>
  <c r="AD71" i="2"/>
  <c r="AC71" i="2"/>
  <c r="AC72" i="2" s="1"/>
  <c r="AC73" i="2" s="1"/>
  <c r="AB71" i="2"/>
  <c r="AB72" i="2" s="1"/>
  <c r="AB73" i="2" s="1"/>
  <c r="AA71" i="2"/>
  <c r="W71" i="2"/>
  <c r="V71" i="2"/>
  <c r="V72" i="2" s="1"/>
  <c r="V73" i="2" s="1"/>
  <c r="U71" i="2"/>
  <c r="U72" i="2" s="1"/>
  <c r="U73" i="2" s="1"/>
  <c r="T71" i="2"/>
  <c r="S71" i="2"/>
  <c r="S72" i="2" s="1"/>
  <c r="S73" i="2" s="1"/>
  <c r="R71" i="2"/>
  <c r="R72" i="2" s="1"/>
  <c r="R73" i="2" s="1"/>
  <c r="Q71" i="2"/>
  <c r="Q72" i="2" s="1"/>
  <c r="Q73" i="2" s="1"/>
  <c r="P71" i="2"/>
  <c r="O71" i="2"/>
  <c r="AK70" i="2"/>
  <c r="AM70" i="2" s="1"/>
  <c r="Y70" i="2"/>
  <c r="AF67" i="2"/>
  <c r="AC67" i="2"/>
  <c r="AB67" i="2"/>
  <c r="V67" i="2"/>
  <c r="R67" i="2"/>
  <c r="AG66" i="2"/>
  <c r="AG67" i="2" s="1"/>
  <c r="AF66" i="2"/>
  <c r="AE66" i="2"/>
  <c r="AE67" i="2" s="1"/>
  <c r="AB66" i="2"/>
  <c r="V66" i="2"/>
  <c r="U66" i="2"/>
  <c r="U67" i="2" s="1"/>
  <c r="T66" i="2"/>
  <c r="T67" i="2" s="1"/>
  <c r="Q66" i="2"/>
  <c r="Q67" i="2" s="1"/>
  <c r="AI65" i="2"/>
  <c r="AI66" i="2" s="1"/>
  <c r="AI67" i="2" s="1"/>
  <c r="AH65" i="2"/>
  <c r="AH66" i="2" s="1"/>
  <c r="AH67" i="2" s="1"/>
  <c r="AG65" i="2"/>
  <c r="AF65" i="2"/>
  <c r="AE65" i="2"/>
  <c r="AD65" i="2"/>
  <c r="AD66" i="2" s="1"/>
  <c r="AD67" i="2" s="1"/>
  <c r="AC65" i="2"/>
  <c r="AC66" i="2" s="1"/>
  <c r="AB65" i="2"/>
  <c r="AA65" i="2"/>
  <c r="AA66" i="2" s="1"/>
  <c r="AA67" i="2" s="1"/>
  <c r="W65" i="2"/>
  <c r="W66" i="2" s="1"/>
  <c r="W67" i="2" s="1"/>
  <c r="V65" i="2"/>
  <c r="U65" i="2"/>
  <c r="T65" i="2"/>
  <c r="S65" i="2"/>
  <c r="S66" i="2" s="1"/>
  <c r="S67" i="2" s="1"/>
  <c r="R65" i="2"/>
  <c r="R66" i="2" s="1"/>
  <c r="Q65" i="2"/>
  <c r="P65" i="2"/>
  <c r="P66" i="2" s="1"/>
  <c r="P67" i="2" s="1"/>
  <c r="O65" i="2"/>
  <c r="O66" i="2" s="1"/>
  <c r="O67" i="2" s="1"/>
  <c r="AM64" i="2"/>
  <c r="AK64" i="2"/>
  <c r="Y64" i="2"/>
  <c r="AG61" i="2"/>
  <c r="AC61" i="2"/>
  <c r="Q61" i="2"/>
  <c r="P61" i="2"/>
  <c r="O61" i="2"/>
  <c r="AG60" i="2"/>
  <c r="AC60" i="2"/>
  <c r="AB60" i="2"/>
  <c r="AB61" i="2" s="1"/>
  <c r="V60" i="2"/>
  <c r="V61" i="2" s="1"/>
  <c r="U60" i="2"/>
  <c r="U61" i="2" s="1"/>
  <c r="R60" i="2"/>
  <c r="R61" i="2" s="1"/>
  <c r="Q60" i="2"/>
  <c r="AI59" i="2"/>
  <c r="AI60" i="2" s="1"/>
  <c r="AI61" i="2" s="1"/>
  <c r="AH59" i="2"/>
  <c r="AH60" i="2" s="1"/>
  <c r="AH61" i="2" s="1"/>
  <c r="AG59" i="2"/>
  <c r="AF59" i="2"/>
  <c r="AF60" i="2" s="1"/>
  <c r="AF61" i="2" s="1"/>
  <c r="AE59" i="2"/>
  <c r="AE60" i="2" s="1"/>
  <c r="AE61" i="2" s="1"/>
  <c r="AD59" i="2"/>
  <c r="AD60" i="2" s="1"/>
  <c r="AD61" i="2" s="1"/>
  <c r="AC59" i="2"/>
  <c r="AB59" i="2"/>
  <c r="AA59" i="2"/>
  <c r="AA60" i="2" s="1"/>
  <c r="AA61" i="2" s="1"/>
  <c r="W59" i="2"/>
  <c r="W60" i="2" s="1"/>
  <c r="W61" i="2" s="1"/>
  <c r="V59" i="2"/>
  <c r="U59" i="2"/>
  <c r="T59" i="2"/>
  <c r="T60" i="2" s="1"/>
  <c r="T61" i="2" s="1"/>
  <c r="S59" i="2"/>
  <c r="S60" i="2" s="1"/>
  <c r="S61" i="2" s="1"/>
  <c r="R59" i="2"/>
  <c r="Q59" i="2"/>
  <c r="P59" i="2"/>
  <c r="P60" i="2" s="1"/>
  <c r="O59" i="2"/>
  <c r="O60" i="2" s="1"/>
  <c r="AK58" i="2"/>
  <c r="AM58" i="2" s="1"/>
  <c r="Y58" i="2"/>
  <c r="AH55" i="2"/>
  <c r="AI54" i="2"/>
  <c r="AI55" i="2" s="1"/>
  <c r="AH54" i="2"/>
  <c r="AG54" i="2"/>
  <c r="AG55" i="2" s="1"/>
  <c r="AD54" i="2"/>
  <c r="AD55" i="2" s="1"/>
  <c r="AC54" i="2"/>
  <c r="AC55" i="2" s="1"/>
  <c r="W54" i="2"/>
  <c r="W55" i="2" s="1"/>
  <c r="V54" i="2"/>
  <c r="V55" i="2" s="1"/>
  <c r="S54" i="2"/>
  <c r="S55" i="2" s="1"/>
  <c r="O54" i="2"/>
  <c r="O55" i="2" s="1"/>
  <c r="AI53" i="2"/>
  <c r="AH53" i="2"/>
  <c r="AG53" i="2"/>
  <c r="AF53" i="2"/>
  <c r="AF54" i="2" s="1"/>
  <c r="AF55" i="2" s="1"/>
  <c r="AE53" i="2"/>
  <c r="AE54" i="2" s="1"/>
  <c r="AE55" i="2" s="1"/>
  <c r="AD53" i="2"/>
  <c r="AC53" i="2"/>
  <c r="AB53" i="2"/>
  <c r="AB54" i="2" s="1"/>
  <c r="AB55" i="2" s="1"/>
  <c r="AA53" i="2"/>
  <c r="AA54" i="2" s="1"/>
  <c r="AA55" i="2" s="1"/>
  <c r="W53" i="2"/>
  <c r="V53" i="2"/>
  <c r="U53" i="2"/>
  <c r="U54" i="2" s="1"/>
  <c r="U55" i="2" s="1"/>
  <c r="T53" i="2"/>
  <c r="T54" i="2" s="1"/>
  <c r="T55" i="2" s="1"/>
  <c r="S53" i="2"/>
  <c r="R53" i="2"/>
  <c r="R54" i="2" s="1"/>
  <c r="R55" i="2" s="1"/>
  <c r="Q53" i="2"/>
  <c r="Q54" i="2" s="1"/>
  <c r="Q55" i="2" s="1"/>
  <c r="P53" i="2"/>
  <c r="P54" i="2" s="1"/>
  <c r="P55" i="2" s="1"/>
  <c r="O53" i="2"/>
  <c r="AK52" i="2"/>
  <c r="Y52" i="2"/>
  <c r="AI49" i="2"/>
  <c r="AA49" i="2"/>
  <c r="V49" i="2"/>
  <c r="AI48" i="2"/>
  <c r="AH48" i="2"/>
  <c r="AH49" i="2" s="1"/>
  <c r="AF48" i="2"/>
  <c r="AF49" i="2" s="1"/>
  <c r="AE48" i="2"/>
  <c r="AE49" i="2" s="1"/>
  <c r="AD48" i="2"/>
  <c r="AD49" i="2" s="1"/>
  <c r="AA48" i="2"/>
  <c r="W48" i="2"/>
  <c r="W49" i="2" s="1"/>
  <c r="T48" i="2"/>
  <c r="T49" i="2" s="1"/>
  <c r="S48" i="2"/>
  <c r="S49" i="2" s="1"/>
  <c r="P48" i="2"/>
  <c r="P49" i="2" s="1"/>
  <c r="O48" i="2"/>
  <c r="O49" i="2" s="1"/>
  <c r="AI47" i="2"/>
  <c r="AH47" i="2"/>
  <c r="AG47" i="2"/>
  <c r="AG48" i="2" s="1"/>
  <c r="AG49" i="2" s="1"/>
  <c r="AF47" i="2"/>
  <c r="AE47" i="2"/>
  <c r="AD47" i="2"/>
  <c r="AC47" i="2"/>
  <c r="AC48" i="2" s="1"/>
  <c r="AC49" i="2" s="1"/>
  <c r="AB47" i="2"/>
  <c r="AB48" i="2" s="1"/>
  <c r="AB49" i="2" s="1"/>
  <c r="AA47" i="2"/>
  <c r="W47" i="2"/>
  <c r="V47" i="2"/>
  <c r="V48" i="2" s="1"/>
  <c r="U47" i="2"/>
  <c r="U48" i="2" s="1"/>
  <c r="U49" i="2" s="1"/>
  <c r="T47" i="2"/>
  <c r="S47" i="2"/>
  <c r="R47" i="2"/>
  <c r="R48" i="2" s="1"/>
  <c r="R49" i="2" s="1"/>
  <c r="Q47" i="2"/>
  <c r="Q48" i="2" s="1"/>
  <c r="Q49" i="2" s="1"/>
  <c r="P47" i="2"/>
  <c r="O47" i="2"/>
  <c r="AK46" i="2"/>
  <c r="AM46" i="2" s="1"/>
  <c r="Y46" i="2"/>
  <c r="V43" i="2"/>
  <c r="S43" i="2"/>
  <c r="AI42" i="2"/>
  <c r="AI43" i="2" s="1"/>
  <c r="AF42" i="2"/>
  <c r="AF43" i="2" s="1"/>
  <c r="AC42" i="2"/>
  <c r="AC43" i="2" s="1"/>
  <c r="AB42" i="2"/>
  <c r="AB43" i="2" s="1"/>
  <c r="AK43" i="2" s="1"/>
  <c r="AA42" i="2"/>
  <c r="AA43" i="2" s="1"/>
  <c r="U42" i="2"/>
  <c r="U43" i="2" s="1"/>
  <c r="R42" i="2"/>
  <c r="R43" i="2" s="1"/>
  <c r="Q42" i="2"/>
  <c r="Q43" i="2" s="1"/>
  <c r="P42" i="2"/>
  <c r="P43" i="2" s="1"/>
  <c r="AI41" i="2"/>
  <c r="AH41" i="2"/>
  <c r="AH42" i="2" s="1"/>
  <c r="AH43" i="2" s="1"/>
  <c r="AG41" i="2"/>
  <c r="AG42" i="2" s="1"/>
  <c r="AG43" i="2" s="1"/>
  <c r="AF41" i="2"/>
  <c r="AE41" i="2"/>
  <c r="AE42" i="2" s="1"/>
  <c r="AE43" i="2" s="1"/>
  <c r="AD41" i="2"/>
  <c r="AD42" i="2" s="1"/>
  <c r="AD43" i="2" s="1"/>
  <c r="AC41" i="2"/>
  <c r="AB41" i="2"/>
  <c r="AA41" i="2"/>
  <c r="W41" i="2"/>
  <c r="W42" i="2" s="1"/>
  <c r="W43" i="2" s="1"/>
  <c r="V41" i="2"/>
  <c r="V42" i="2" s="1"/>
  <c r="U41" i="2"/>
  <c r="T41" i="2"/>
  <c r="T42" i="2" s="1"/>
  <c r="T43" i="2" s="1"/>
  <c r="S41" i="2"/>
  <c r="S42" i="2" s="1"/>
  <c r="R41" i="2"/>
  <c r="Q41" i="2"/>
  <c r="P41" i="2"/>
  <c r="O41" i="2"/>
  <c r="O42" i="2" s="1"/>
  <c r="O43" i="2" s="1"/>
  <c r="AK40" i="2"/>
  <c r="Y40" i="2"/>
  <c r="AM40" i="2" s="1"/>
  <c r="AH37" i="2"/>
  <c r="AG37" i="2"/>
  <c r="AE37" i="2"/>
  <c r="T37" i="2"/>
  <c r="S37" i="2"/>
  <c r="P37" i="2"/>
  <c r="AH36" i="2"/>
  <c r="AG36" i="2"/>
  <c r="AF36" i="2"/>
  <c r="AF37" i="2" s="1"/>
  <c r="AB36" i="2"/>
  <c r="AB37" i="2" s="1"/>
  <c r="W36" i="2"/>
  <c r="W37" i="2" s="1"/>
  <c r="V36" i="2"/>
  <c r="V37" i="2" s="1"/>
  <c r="Q36" i="2"/>
  <c r="Q37" i="2" s="1"/>
  <c r="O36" i="2"/>
  <c r="O37" i="2" s="1"/>
  <c r="AY35" i="2"/>
  <c r="AI35" i="2"/>
  <c r="AI36" i="2" s="1"/>
  <c r="AI37" i="2" s="1"/>
  <c r="AH35" i="2"/>
  <c r="AG35" i="2"/>
  <c r="AF35" i="2"/>
  <c r="AE35" i="2"/>
  <c r="AE36" i="2" s="1"/>
  <c r="AD35" i="2"/>
  <c r="AD36" i="2" s="1"/>
  <c r="AD37" i="2" s="1"/>
  <c r="AC35" i="2"/>
  <c r="AC36" i="2" s="1"/>
  <c r="AC37" i="2" s="1"/>
  <c r="AB35" i="2"/>
  <c r="AA35" i="2"/>
  <c r="AA36" i="2" s="1"/>
  <c r="AA37" i="2" s="1"/>
  <c r="W35" i="2"/>
  <c r="V35" i="2"/>
  <c r="U35" i="2"/>
  <c r="U36" i="2" s="1"/>
  <c r="U37" i="2" s="1"/>
  <c r="T35" i="2"/>
  <c r="T36" i="2" s="1"/>
  <c r="S35" i="2"/>
  <c r="S36" i="2" s="1"/>
  <c r="R35" i="2"/>
  <c r="R36" i="2" s="1"/>
  <c r="R37" i="2" s="1"/>
  <c r="Q35" i="2"/>
  <c r="P35" i="2"/>
  <c r="P36" i="2" s="1"/>
  <c r="O35" i="2"/>
  <c r="AY34" i="2"/>
  <c r="AK34" i="2"/>
  <c r="AM34" i="2" s="1"/>
  <c r="Y34" i="2"/>
  <c r="AY33" i="2"/>
  <c r="AY32" i="2"/>
  <c r="AY31" i="2"/>
  <c r="W31" i="2"/>
  <c r="O31" i="2"/>
  <c r="AY30" i="2"/>
  <c r="AI30" i="2"/>
  <c r="AI31" i="2" s="1"/>
  <c r="AF30" i="2"/>
  <c r="AF31" i="2" s="1"/>
  <c r="AE30" i="2"/>
  <c r="AE31" i="2" s="1"/>
  <c r="AK31" i="2" s="1"/>
  <c r="AC30" i="2"/>
  <c r="AC31" i="2" s="1"/>
  <c r="AB30" i="2"/>
  <c r="AB31" i="2" s="1"/>
  <c r="AA30" i="2"/>
  <c r="AA31" i="2" s="1"/>
  <c r="U30" i="2"/>
  <c r="U31" i="2" s="1"/>
  <c r="R30" i="2"/>
  <c r="R31" i="2" s="1"/>
  <c r="Q30" i="2"/>
  <c r="Q31" i="2" s="1"/>
  <c r="P30" i="2"/>
  <c r="P31" i="2" s="1"/>
  <c r="AY29" i="2"/>
  <c r="AI29" i="2"/>
  <c r="AH29" i="2"/>
  <c r="AH30" i="2" s="1"/>
  <c r="AH31" i="2" s="1"/>
  <c r="AG29" i="2"/>
  <c r="AG30" i="2" s="1"/>
  <c r="AG31" i="2" s="1"/>
  <c r="AF29" i="2"/>
  <c r="AE29" i="2"/>
  <c r="AD29" i="2"/>
  <c r="AD30" i="2" s="1"/>
  <c r="AD31" i="2" s="1"/>
  <c r="AC29" i="2"/>
  <c r="AB29" i="2"/>
  <c r="AA29" i="2"/>
  <c r="W29" i="2"/>
  <c r="W30" i="2" s="1"/>
  <c r="V29" i="2"/>
  <c r="V30" i="2" s="1"/>
  <c r="V31" i="2" s="1"/>
  <c r="U29" i="2"/>
  <c r="T29" i="2"/>
  <c r="T30" i="2" s="1"/>
  <c r="T31" i="2" s="1"/>
  <c r="S29" i="2"/>
  <c r="S30" i="2" s="1"/>
  <c r="S31" i="2" s="1"/>
  <c r="R29" i="2"/>
  <c r="Q29" i="2"/>
  <c r="P29" i="2"/>
  <c r="O29" i="2"/>
  <c r="O30" i="2" s="1"/>
  <c r="AY28" i="2"/>
  <c r="AK28" i="2"/>
  <c r="AM28" i="2" s="1"/>
  <c r="Y28" i="2"/>
  <c r="AY27" i="2"/>
  <c r="AY26" i="2"/>
  <c r="AY25" i="2"/>
  <c r="AD25" i="2"/>
  <c r="AB25" i="2"/>
  <c r="T25" i="2"/>
  <c r="Q25" i="2"/>
  <c r="P25" i="2"/>
  <c r="AY24" i="2"/>
  <c r="AF24" i="2"/>
  <c r="AF25" i="2" s="1"/>
  <c r="AE24" i="2"/>
  <c r="AE25" i="2" s="1"/>
  <c r="U24" i="2"/>
  <c r="U25" i="2" s="1"/>
  <c r="T24" i="2"/>
  <c r="P24" i="2"/>
  <c r="AY23" i="2"/>
  <c r="AI23" i="2"/>
  <c r="AI24" i="2" s="1"/>
  <c r="AI25" i="2" s="1"/>
  <c r="AH23" i="2"/>
  <c r="AH24" i="2" s="1"/>
  <c r="AH25" i="2" s="1"/>
  <c r="AG23" i="2"/>
  <c r="AG24" i="2" s="1"/>
  <c r="AG25" i="2" s="1"/>
  <c r="AF23" i="2"/>
  <c r="AE23" i="2"/>
  <c r="AD23" i="2"/>
  <c r="AD24" i="2" s="1"/>
  <c r="AC23" i="2"/>
  <c r="AC24" i="2" s="1"/>
  <c r="AC25" i="2" s="1"/>
  <c r="AB23" i="2"/>
  <c r="AB24" i="2" s="1"/>
  <c r="AA23" i="2"/>
  <c r="AA24" i="2" s="1"/>
  <c r="AA25" i="2" s="1"/>
  <c r="W23" i="2"/>
  <c r="W24" i="2" s="1"/>
  <c r="W25" i="2" s="1"/>
  <c r="V23" i="2"/>
  <c r="V24" i="2" s="1"/>
  <c r="V25" i="2" s="1"/>
  <c r="U23" i="2"/>
  <c r="T23" i="2"/>
  <c r="S23" i="2"/>
  <c r="S24" i="2" s="1"/>
  <c r="S25" i="2" s="1"/>
  <c r="R23" i="2"/>
  <c r="R24" i="2" s="1"/>
  <c r="R25" i="2" s="1"/>
  <c r="Q23" i="2"/>
  <c r="Q24" i="2" s="1"/>
  <c r="P23" i="2"/>
  <c r="O23" i="2"/>
  <c r="O24" i="2" s="1"/>
  <c r="O25" i="2" s="1"/>
  <c r="Y25" i="2" s="1"/>
  <c r="AY22" i="2"/>
  <c r="AK22" i="2"/>
  <c r="AM22" i="2" s="1"/>
  <c r="Y22" i="2"/>
  <c r="AY21" i="2"/>
  <c r="AY20" i="2"/>
  <c r="AY19" i="2"/>
  <c r="AG19" i="2"/>
  <c r="AD19" i="2"/>
  <c r="S19" i="2"/>
  <c r="P19" i="2"/>
  <c r="O19" i="2"/>
  <c r="AY18" i="2"/>
  <c r="AI18" i="2"/>
  <c r="AI19" i="2" s="1"/>
  <c r="AH18" i="2"/>
  <c r="AH19" i="2" s="1"/>
  <c r="AG18" i="2"/>
  <c r="AD18" i="2"/>
  <c r="AC18" i="2"/>
  <c r="AC19" i="2" s="1"/>
  <c r="AA18" i="2"/>
  <c r="AA19" i="2" s="1"/>
  <c r="W18" i="2"/>
  <c r="W19" i="2" s="1"/>
  <c r="V18" i="2"/>
  <c r="V19" i="2" s="1"/>
  <c r="S18" i="2"/>
  <c r="R18" i="2"/>
  <c r="R19" i="2" s="1"/>
  <c r="P18" i="2"/>
  <c r="O18" i="2"/>
  <c r="AY17" i="2"/>
  <c r="AI17" i="2"/>
  <c r="AH17" i="2"/>
  <c r="AG17" i="2"/>
  <c r="AF17" i="2"/>
  <c r="AF18" i="2" s="1"/>
  <c r="AF19" i="2" s="1"/>
  <c r="AE17" i="2"/>
  <c r="AE18" i="2" s="1"/>
  <c r="AE19" i="2" s="1"/>
  <c r="AD17" i="2"/>
  <c r="AC17" i="2"/>
  <c r="AB17" i="2"/>
  <c r="AB18" i="2" s="1"/>
  <c r="AB19" i="2" s="1"/>
  <c r="AA17" i="2"/>
  <c r="W17" i="2"/>
  <c r="V17" i="2"/>
  <c r="U17" i="2"/>
  <c r="U18" i="2" s="1"/>
  <c r="U19" i="2" s="1"/>
  <c r="T17" i="2"/>
  <c r="T18" i="2" s="1"/>
  <c r="T19" i="2" s="1"/>
  <c r="S17" i="2"/>
  <c r="R17" i="2"/>
  <c r="Q17" i="2"/>
  <c r="Q18" i="2" s="1"/>
  <c r="Q19" i="2" s="1"/>
  <c r="P17" i="2"/>
  <c r="O17" i="2"/>
  <c r="AY16" i="2"/>
  <c r="AM16" i="2"/>
  <c r="AK16" i="2"/>
  <c r="Y16" i="2"/>
  <c r="AY15" i="2"/>
  <c r="AY14" i="2"/>
  <c r="AF13" i="2"/>
  <c r="AE13" i="2"/>
  <c r="AH12" i="2"/>
  <c r="AH13" i="2" s="1"/>
  <c r="AG12" i="2"/>
  <c r="AG13" i="2" s="1"/>
  <c r="AD12" i="2"/>
  <c r="AD13" i="2" s="1"/>
  <c r="AC12" i="2"/>
  <c r="AC13" i="2" s="1"/>
  <c r="W12" i="2"/>
  <c r="W13" i="2" s="1"/>
  <c r="V12" i="2"/>
  <c r="V13" i="2" s="1"/>
  <c r="S12" i="2"/>
  <c r="S13" i="2" s="1"/>
  <c r="R12" i="2"/>
  <c r="R13" i="2" s="1"/>
  <c r="O12" i="2"/>
  <c r="AI11" i="2"/>
  <c r="AI12" i="2" s="1"/>
  <c r="AI13" i="2" s="1"/>
  <c r="AH11" i="2"/>
  <c r="AG11" i="2"/>
  <c r="AF11" i="2"/>
  <c r="AF12" i="2" s="1"/>
  <c r="AE11" i="2"/>
  <c r="AE12" i="2" s="1"/>
  <c r="AD11" i="2"/>
  <c r="AC11" i="2"/>
  <c r="AB11" i="2"/>
  <c r="AB12" i="2" s="1"/>
  <c r="AB13" i="2" s="1"/>
  <c r="AA11" i="2"/>
  <c r="AA12" i="2" s="1"/>
  <c r="AA13" i="2" s="1"/>
  <c r="AK13" i="2" s="1"/>
  <c r="W11" i="2"/>
  <c r="V11" i="2"/>
  <c r="U11" i="2"/>
  <c r="U12" i="2" s="1"/>
  <c r="U13" i="2" s="1"/>
  <c r="T11" i="2"/>
  <c r="T12" i="2" s="1"/>
  <c r="T13" i="2" s="1"/>
  <c r="S11" i="2"/>
  <c r="R11" i="2"/>
  <c r="Q11" i="2"/>
  <c r="Q12" i="2" s="1"/>
  <c r="Q13" i="2" s="1"/>
  <c r="P11" i="2"/>
  <c r="P12" i="2" s="1"/>
  <c r="P13" i="2" s="1"/>
  <c r="O11" i="2"/>
  <c r="AK10" i="2"/>
  <c r="Y10" i="2"/>
  <c r="AK4" i="2"/>
  <c r="AM4" i="2" s="1"/>
  <c r="K40" i="2" s="1"/>
  <c r="Y4" i="2"/>
  <c r="AC26" i="1"/>
  <c r="AG24" i="1"/>
  <c r="AG25" i="1" s="1"/>
  <c r="AG26" i="1" s="1"/>
  <c r="AD24" i="1"/>
  <c r="AD25" i="1" s="1"/>
  <c r="AD26" i="1" s="1"/>
  <c r="AC24" i="1"/>
  <c r="AC25" i="1" s="1"/>
  <c r="Z24" i="1"/>
  <c r="Z25" i="1" s="1"/>
  <c r="Z26" i="1" s="1"/>
  <c r="Y24" i="1"/>
  <c r="Y25" i="1" s="1"/>
  <c r="Y26" i="1" s="1"/>
  <c r="S24" i="1"/>
  <c r="S25" i="1" s="1"/>
  <c r="S26" i="1" s="1"/>
  <c r="R24" i="1"/>
  <c r="R25" i="1" s="1"/>
  <c r="R26" i="1" s="1"/>
  <c r="O24" i="1"/>
  <c r="O25" i="1" s="1"/>
  <c r="O26" i="1" s="1"/>
  <c r="N24" i="1"/>
  <c r="N25" i="1" s="1"/>
  <c r="N26" i="1" s="1"/>
  <c r="AI23" i="1"/>
  <c r="AK23" i="1" s="1"/>
  <c r="W23" i="1"/>
  <c r="K23" i="1"/>
  <c r="AF24" i="1" s="1"/>
  <c r="AF25" i="1" s="1"/>
  <c r="AF26" i="1" s="1"/>
  <c r="J23" i="1"/>
  <c r="H23" i="1"/>
  <c r="G23" i="1"/>
  <c r="P18" i="1"/>
  <c r="P19" i="1" s="1"/>
  <c r="P20" i="1" s="1"/>
  <c r="O18" i="1"/>
  <c r="O19" i="1" s="1"/>
  <c r="O20" i="1" s="1"/>
  <c r="AK17" i="1"/>
  <c r="AI17" i="1"/>
  <c r="W17" i="1"/>
  <c r="K17" i="1"/>
  <c r="Z18" i="1" s="1"/>
  <c r="Z19" i="1" s="1"/>
  <c r="Z20" i="1" s="1"/>
  <c r="J17" i="1"/>
  <c r="H17" i="1"/>
  <c r="G17" i="1"/>
  <c r="AI11" i="1"/>
  <c r="W11" i="1"/>
  <c r="K11" i="1"/>
  <c r="Q12" i="1" s="1"/>
  <c r="Q13" i="1" s="1"/>
  <c r="Q14" i="1" s="1"/>
  <c r="J11" i="1"/>
  <c r="H11" i="1"/>
  <c r="G11" i="1"/>
  <c r="AK4" i="1"/>
  <c r="AI4" i="1"/>
  <c r="W4" i="1"/>
  <c r="AK19" i="2" l="1"/>
  <c r="AM85" i="2"/>
  <c r="AK11" i="1"/>
  <c r="S18" i="1"/>
  <c r="S19" i="1" s="1"/>
  <c r="S20" i="1" s="1"/>
  <c r="K16" i="2"/>
  <c r="K130" i="2"/>
  <c r="K100" i="2"/>
  <c r="K118" i="2"/>
  <c r="K106" i="2"/>
  <c r="K52" i="2"/>
  <c r="K112" i="2"/>
  <c r="K76" i="2"/>
  <c r="K28" i="2"/>
  <c r="K46" i="2"/>
  <c r="K94" i="2"/>
  <c r="K88" i="2"/>
  <c r="K64" i="2"/>
  <c r="K70" i="2"/>
  <c r="K82" i="2"/>
  <c r="K10" i="2"/>
  <c r="K136" i="2"/>
  <c r="K58" i="2"/>
  <c r="K22" i="2"/>
  <c r="Y37" i="2"/>
  <c r="AK55" i="2"/>
  <c r="AK61" i="2"/>
  <c r="AK73" i="2"/>
  <c r="AE12" i="1"/>
  <c r="AE13" i="1" s="1"/>
  <c r="AE14" i="1" s="1"/>
  <c r="AM79" i="2"/>
  <c r="Y97" i="2"/>
  <c r="AM97" i="2" s="1"/>
  <c r="AG18" i="1"/>
  <c r="AG19" i="1" s="1"/>
  <c r="AG20" i="1" s="1"/>
  <c r="Y18" i="1"/>
  <c r="Y19" i="1" s="1"/>
  <c r="Y20" i="1" s="1"/>
  <c r="N18" i="1"/>
  <c r="N19" i="1" s="1"/>
  <c r="N20" i="1" s="1"/>
  <c r="AF18" i="1"/>
  <c r="AF19" i="1" s="1"/>
  <c r="AF20" i="1" s="1"/>
  <c r="U18" i="1"/>
  <c r="U19" i="1" s="1"/>
  <c r="U20" i="1" s="1"/>
  <c r="M18" i="1"/>
  <c r="M19" i="1" s="1"/>
  <c r="M20" i="1" s="1"/>
  <c r="AE18" i="1"/>
  <c r="AE19" i="1" s="1"/>
  <c r="AE20" i="1" s="1"/>
  <c r="T18" i="1"/>
  <c r="T19" i="1" s="1"/>
  <c r="T20" i="1" s="1"/>
  <c r="AC18" i="1"/>
  <c r="AC19" i="1" s="1"/>
  <c r="AC20" i="1" s="1"/>
  <c r="R18" i="1"/>
  <c r="R19" i="1" s="1"/>
  <c r="R20" i="1" s="1"/>
  <c r="Q18" i="1"/>
  <c r="Q19" i="1" s="1"/>
  <c r="Q20" i="1" s="1"/>
  <c r="AB18" i="1"/>
  <c r="AB19" i="1" s="1"/>
  <c r="AB20" i="1" s="1"/>
  <c r="Y31" i="2"/>
  <c r="AM31" i="2" s="1"/>
  <c r="K34" i="2"/>
  <c r="Y55" i="2"/>
  <c r="AM55" i="2" s="1"/>
  <c r="Y61" i="2"/>
  <c r="AM61" i="2" s="1"/>
  <c r="Y67" i="2"/>
  <c r="AM73" i="2"/>
  <c r="Y49" i="2"/>
  <c r="AM49" i="2" s="1"/>
  <c r="AK85" i="2"/>
  <c r="P12" i="1"/>
  <c r="P13" i="1" s="1"/>
  <c r="P14" i="1" s="1"/>
  <c r="AA18" i="1"/>
  <c r="AA19" i="1" s="1"/>
  <c r="AA20" i="1" s="1"/>
  <c r="AD18" i="1"/>
  <c r="AD19" i="1" s="1"/>
  <c r="AD20" i="1" s="1"/>
  <c r="AM10" i="2"/>
  <c r="Y43" i="2"/>
  <c r="AM43" i="2" s="1"/>
  <c r="AK49" i="2"/>
  <c r="AK67" i="2"/>
  <c r="Z12" i="1"/>
  <c r="Z13" i="1" s="1"/>
  <c r="Z14" i="1" s="1"/>
  <c r="O12" i="1"/>
  <c r="O13" i="1" s="1"/>
  <c r="O14" i="1" s="1"/>
  <c r="M12" i="1"/>
  <c r="M13" i="1" s="1"/>
  <c r="M14" i="1" s="1"/>
  <c r="AG12" i="1"/>
  <c r="AG13" i="1" s="1"/>
  <c r="AG14" i="1" s="1"/>
  <c r="Y12" i="1"/>
  <c r="Y13" i="1" s="1"/>
  <c r="Y14" i="1" s="1"/>
  <c r="N12" i="1"/>
  <c r="N13" i="1" s="1"/>
  <c r="N14" i="1" s="1"/>
  <c r="AF12" i="1"/>
  <c r="AF13" i="1" s="1"/>
  <c r="AF14" i="1" s="1"/>
  <c r="U12" i="1"/>
  <c r="U13" i="1" s="1"/>
  <c r="U14" i="1" s="1"/>
  <c r="AD12" i="1"/>
  <c r="AD13" i="1" s="1"/>
  <c r="AD14" i="1" s="1"/>
  <c r="S12" i="1"/>
  <c r="S13" i="1" s="1"/>
  <c r="S14" i="1" s="1"/>
  <c r="AC12" i="1"/>
  <c r="AC13" i="1" s="1"/>
  <c r="AC14" i="1" s="1"/>
  <c r="R12" i="1"/>
  <c r="R13" i="1" s="1"/>
  <c r="R14" i="1" s="1"/>
  <c r="AB12" i="1"/>
  <c r="AB13" i="1" s="1"/>
  <c r="AB14" i="1" s="1"/>
  <c r="Y115" i="2"/>
  <c r="T12" i="1"/>
  <c r="T13" i="1" s="1"/>
  <c r="T14" i="1" s="1"/>
  <c r="AK25" i="2"/>
  <c r="AM25" i="2" s="1"/>
  <c r="AA12" i="1"/>
  <c r="AA13" i="1" s="1"/>
  <c r="AA14" i="1" s="1"/>
  <c r="Y13" i="2"/>
  <c r="AM13" i="2" s="1"/>
  <c r="Y19" i="2"/>
  <c r="AM19" i="2" s="1"/>
  <c r="AK109" i="2"/>
  <c r="AM109" i="2" s="1"/>
  <c r="AK127" i="2"/>
  <c r="P24" i="1"/>
  <c r="P25" i="1" s="1"/>
  <c r="P26" i="1" s="1"/>
  <c r="AK37" i="2"/>
  <c r="AM52" i="2"/>
  <c r="AK91" i="2"/>
  <c r="AM91" i="2" s="1"/>
  <c r="AM106" i="2"/>
  <c r="AM130" i="2"/>
  <c r="AA24" i="1"/>
  <c r="AA25" i="1" s="1"/>
  <c r="AA26" i="1" s="1"/>
  <c r="AI26" i="1" s="1"/>
  <c r="AK26" i="1" s="1"/>
  <c r="AM23" i="1" s="1"/>
  <c r="Q24" i="1"/>
  <c r="Q25" i="1" s="1"/>
  <c r="Q26" i="1" s="1"/>
  <c r="AB24" i="1"/>
  <c r="AB25" i="1" s="1"/>
  <c r="AB26" i="1" s="1"/>
  <c r="AM112" i="2"/>
  <c r="AK97" i="2"/>
  <c r="Y103" i="2"/>
  <c r="AK103" i="2"/>
  <c r="Y127" i="2"/>
  <c r="AM127" i="2" s="1"/>
  <c r="Y139" i="2"/>
  <c r="AM139" i="2" s="1"/>
  <c r="T24" i="1"/>
  <c r="T25" i="1" s="1"/>
  <c r="T26" i="1" s="1"/>
  <c r="AE24" i="1"/>
  <c r="AE25" i="1" s="1"/>
  <c r="AE26" i="1" s="1"/>
  <c r="AK115" i="2"/>
  <c r="M24" i="1"/>
  <c r="M25" i="1" s="1"/>
  <c r="M26" i="1" s="1"/>
  <c r="W26" i="1" s="1"/>
  <c r="U24" i="1"/>
  <c r="U25" i="1" s="1"/>
  <c r="U26" i="1" s="1"/>
  <c r="AD19" i="3"/>
  <c r="AD20" i="3" s="1"/>
  <c r="AD21" i="3" s="1"/>
  <c r="S19" i="3"/>
  <c r="S20" i="3" s="1"/>
  <c r="S21" i="3" s="1"/>
  <c r="K19" i="3"/>
  <c r="K20" i="3" s="1"/>
  <c r="K21" i="3" s="1"/>
  <c r="AC19" i="3"/>
  <c r="AC20" i="3" s="1"/>
  <c r="AC21" i="3" s="1"/>
  <c r="R19" i="3"/>
  <c r="R20" i="3" s="1"/>
  <c r="R21" i="3" s="1"/>
  <c r="AB19" i="3"/>
  <c r="AB20" i="3" s="1"/>
  <c r="AB21" i="3" s="1"/>
  <c r="Q19" i="3"/>
  <c r="Q20" i="3" s="1"/>
  <c r="Q21" i="3" s="1"/>
  <c r="Z19" i="3"/>
  <c r="Z20" i="3" s="1"/>
  <c r="Z21" i="3" s="1"/>
  <c r="O19" i="3"/>
  <c r="O20" i="3" s="1"/>
  <c r="O21" i="3" s="1"/>
  <c r="X19" i="3"/>
  <c r="X20" i="3" s="1"/>
  <c r="X21" i="3" s="1"/>
  <c r="AK139" i="2"/>
  <c r="Y19" i="3"/>
  <c r="Y20" i="3" s="1"/>
  <c r="Y21" i="3" s="1"/>
  <c r="O12" i="3"/>
  <c r="O13" i="3" s="1"/>
  <c r="O14" i="3" s="1"/>
  <c r="AA19" i="3"/>
  <c r="AA20" i="3" s="1"/>
  <c r="AA21" i="3" s="1"/>
  <c r="AK43" i="3"/>
  <c r="L19" i="3"/>
  <c r="L20" i="3" s="1"/>
  <c r="L21" i="3" s="1"/>
  <c r="AE19" i="3"/>
  <c r="AE20" i="3" s="1"/>
  <c r="AE21" i="3" s="1"/>
  <c r="AB26" i="3"/>
  <c r="AB27" i="3" s="1"/>
  <c r="AB28" i="3" s="1"/>
  <c r="Q26" i="3"/>
  <c r="Q27" i="3" s="1"/>
  <c r="Q28" i="3" s="1"/>
  <c r="AA26" i="3"/>
  <c r="AA27" i="3" s="1"/>
  <c r="AA28" i="3" s="1"/>
  <c r="P26" i="3"/>
  <c r="P27" i="3" s="1"/>
  <c r="P28" i="3" s="1"/>
  <c r="Z26" i="3"/>
  <c r="Z27" i="3" s="1"/>
  <c r="Z28" i="3" s="1"/>
  <c r="O26" i="3"/>
  <c r="O27" i="3" s="1"/>
  <c r="O28" i="3" s="1"/>
  <c r="U28" i="3" s="1"/>
  <c r="X26" i="3"/>
  <c r="X27" i="3" s="1"/>
  <c r="X28" i="3" s="1"/>
  <c r="AG28" i="3" s="1"/>
  <c r="AI28" i="3" s="1"/>
  <c r="AK25" i="3" s="1"/>
  <c r="M26" i="3"/>
  <c r="M27" i="3" s="1"/>
  <c r="M28" i="3" s="1"/>
  <c r="S26" i="3"/>
  <c r="S27" i="3" s="1"/>
  <c r="S28" i="3" s="1"/>
  <c r="X12" i="3"/>
  <c r="X13" i="3" s="1"/>
  <c r="X14" i="3" s="1"/>
  <c r="M12" i="3"/>
  <c r="M13" i="3" s="1"/>
  <c r="M14" i="3" s="1"/>
  <c r="AE12" i="3"/>
  <c r="AE13" i="3" s="1"/>
  <c r="AE14" i="3" s="1"/>
  <c r="W12" i="3"/>
  <c r="W13" i="3" s="1"/>
  <c r="W14" i="3" s="1"/>
  <c r="L12" i="3"/>
  <c r="L13" i="3" s="1"/>
  <c r="L14" i="3" s="1"/>
  <c r="AD12" i="3"/>
  <c r="AD13" i="3" s="1"/>
  <c r="AD14" i="3" s="1"/>
  <c r="S12" i="3"/>
  <c r="S13" i="3" s="1"/>
  <c r="S14" i="3" s="1"/>
  <c r="K12" i="3"/>
  <c r="K13" i="3" s="1"/>
  <c r="K14" i="3" s="1"/>
  <c r="AB12" i="3"/>
  <c r="AB13" i="3" s="1"/>
  <c r="AB14" i="3" s="1"/>
  <c r="Q12" i="3"/>
  <c r="Q13" i="3" s="1"/>
  <c r="Q14" i="3" s="1"/>
  <c r="Y12" i="3"/>
  <c r="Y13" i="3" s="1"/>
  <c r="Y14" i="3" s="1"/>
  <c r="N19" i="3"/>
  <c r="N20" i="3" s="1"/>
  <c r="N21" i="3" s="1"/>
  <c r="Z12" i="3"/>
  <c r="Z13" i="3" s="1"/>
  <c r="Z14" i="3" s="1"/>
  <c r="P19" i="3"/>
  <c r="P20" i="3" s="1"/>
  <c r="P21" i="3" s="1"/>
  <c r="Y121" i="2"/>
  <c r="AM121" i="2" s="1"/>
  <c r="D43" i="3"/>
  <c r="D38" i="3"/>
  <c r="W19" i="3"/>
  <c r="W20" i="3" s="1"/>
  <c r="W21" i="3" s="1"/>
  <c r="K33" i="3"/>
  <c r="K34" i="3" s="1"/>
  <c r="K35" i="3" s="1"/>
  <c r="S33" i="3"/>
  <c r="S34" i="3" s="1"/>
  <c r="S35" i="3" s="1"/>
  <c r="AD33" i="3"/>
  <c r="AD34" i="3" s="1"/>
  <c r="AD35" i="3" s="1"/>
  <c r="M33" i="3"/>
  <c r="M34" i="3" s="1"/>
  <c r="M35" i="3" s="1"/>
  <c r="X33" i="3"/>
  <c r="X34" i="3" s="1"/>
  <c r="X35" i="3" s="1"/>
  <c r="N33" i="3"/>
  <c r="N34" i="3" s="1"/>
  <c r="N35" i="3" s="1"/>
  <c r="Y33" i="3"/>
  <c r="Y34" i="3" s="1"/>
  <c r="Y35" i="3" s="1"/>
  <c r="AG35" i="3" s="1"/>
  <c r="O33" i="3"/>
  <c r="O34" i="3" s="1"/>
  <c r="O35" i="3" s="1"/>
  <c r="W14" i="1" l="1"/>
  <c r="U35" i="3"/>
  <c r="AI35" i="3" s="1"/>
  <c r="AK32" i="3" s="1"/>
  <c r="AG14" i="3"/>
  <c r="AM103" i="2"/>
  <c r="W20" i="1"/>
  <c r="AG21" i="3"/>
  <c r="AI21" i="3" s="1"/>
  <c r="AK18" i="3" s="1"/>
  <c r="U14" i="3"/>
  <c r="U21" i="3"/>
  <c r="AM115" i="2"/>
  <c r="AI20" i="1"/>
  <c r="AM37" i="2"/>
  <c r="AI14" i="1"/>
  <c r="AK14" i="1" s="1"/>
  <c r="AM11" i="1" s="1"/>
  <c r="AM67" i="2"/>
  <c r="AI14" i="3" l="1"/>
  <c r="AK11" i="3" s="1"/>
  <c r="AK20" i="1"/>
  <c r="AM17" i="1" s="1"/>
</calcChain>
</file>

<file path=xl/sharedStrings.xml><?xml version="1.0" encoding="utf-8"?>
<sst xmlns="http://schemas.openxmlformats.org/spreadsheetml/2006/main" count="761" uniqueCount="68">
  <si>
    <t>HOLE</t>
  </si>
  <si>
    <t>OUT</t>
  </si>
  <si>
    <t>IN</t>
  </si>
  <si>
    <t>TOTAL</t>
  </si>
  <si>
    <t>PAR</t>
  </si>
  <si>
    <t>SI</t>
  </si>
  <si>
    <t>K/M</t>
  </si>
  <si>
    <t>C/N/Z/B</t>
  </si>
  <si>
    <t>czerwone</t>
  </si>
  <si>
    <t>płeć</t>
  </si>
  <si>
    <t>kolor</t>
  </si>
  <si>
    <t>CR</t>
  </si>
  <si>
    <t>SR</t>
  </si>
  <si>
    <t>HCP dokładny</t>
  </si>
  <si>
    <t>HCP        pola</t>
  </si>
  <si>
    <t>3/4   HCP</t>
  </si>
  <si>
    <t>NETTO</t>
  </si>
  <si>
    <t>K</t>
  </si>
  <si>
    <t>C</t>
  </si>
  <si>
    <t>HCP - SI</t>
  </si>
  <si>
    <t>bonus strokes</t>
  </si>
  <si>
    <t>Stroke netto</t>
  </si>
  <si>
    <t>niebieski</t>
  </si>
  <si>
    <t>N</t>
  </si>
  <si>
    <t>żółte</t>
  </si>
  <si>
    <t>Z</t>
  </si>
  <si>
    <t>Imię i nazwisko</t>
  </si>
  <si>
    <t>współczynik HCP</t>
  </si>
  <si>
    <t>HCP Gry</t>
  </si>
  <si>
    <t>STROKE BRUTTO</t>
  </si>
  <si>
    <t>Arbus Krzysztof</t>
  </si>
  <si>
    <t>M</t>
  </si>
  <si>
    <t>bonus stb</t>
  </si>
  <si>
    <t>Bonus STB</t>
  </si>
  <si>
    <t>STB NETTO</t>
  </si>
  <si>
    <t>STROKE PLAY BRURTO</t>
  </si>
  <si>
    <t xml:space="preserve"> STABLEFORT NETTO</t>
  </si>
  <si>
    <t>STROKE PLAY NETTO</t>
  </si>
  <si>
    <t xml:space="preserve">Stableford netto </t>
  </si>
  <si>
    <t>STB Netto</t>
  </si>
  <si>
    <t>HCP</t>
  </si>
  <si>
    <t>wynik</t>
  </si>
  <si>
    <t>netto</t>
  </si>
  <si>
    <t>Bożić Marek</t>
  </si>
  <si>
    <t>Falewicz Piotr</t>
  </si>
  <si>
    <t>Słojewski Piotr</t>
  </si>
  <si>
    <t>Badowski Waldemar</t>
  </si>
  <si>
    <t>Żyliński  Dariusz</t>
  </si>
  <si>
    <t>Burdak Janusz</t>
  </si>
  <si>
    <t>Gurgul Piotr</t>
  </si>
  <si>
    <t xml:space="preserve">Krug Rafał </t>
  </si>
  <si>
    <t>Litwiniuk Tomasz</t>
  </si>
  <si>
    <t>Płatek Jarosław</t>
  </si>
  <si>
    <t>Socha Damian</t>
  </si>
  <si>
    <t>Dutkowski Wojciech</t>
  </si>
  <si>
    <t xml:space="preserve">Sołtan Grzegorz </t>
  </si>
  <si>
    <t>Murański Tymon</t>
  </si>
  <si>
    <t>Schmidt Marcin</t>
  </si>
  <si>
    <t>Litwiniuk Jerzy</t>
  </si>
  <si>
    <t>Górny Konrad</t>
  </si>
  <si>
    <t>Górny Janusz</t>
  </si>
  <si>
    <t>Waszkiewicz Grzegorz</t>
  </si>
  <si>
    <t>Kubiak Tomasz</t>
  </si>
  <si>
    <t>Stachniuk Anna</t>
  </si>
  <si>
    <t>drużyna</t>
  </si>
  <si>
    <t>nr</t>
  </si>
  <si>
    <t>zawodnik</t>
  </si>
  <si>
    <t>TEAM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</si>
</sst>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&quot;&quot;;@\."/>
    <numFmt numFmtId="165" formatCode="#.0"/>
    <numFmt numFmtId="166" formatCode="#\ ?/?"/>
  </numFmts>
  <fonts count="23">
    <font>
      <sz val="11"/>
      <color rgb="FF000000"/>
      <name val="Czcionka tekstu podstawowego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sz val="8"/>
      <color rgb="FF00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sz val="9"/>
      <color rgb="FF000000"/>
      <name val="Czcionka tekstu podstawowego"/>
      <charset val="238"/>
    </font>
    <font>
      <b/>
      <sz val="10"/>
      <name val="MS Sans Serif"/>
      <family val="2"/>
      <charset val="238"/>
    </font>
    <font>
      <sz val="11"/>
      <color rgb="FF000000"/>
      <name val="Czcionka tekstu podstawowego"/>
      <charset val="238"/>
    </font>
    <font>
      <b/>
      <sz val="10"/>
      <color rgb="FFFF0000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rgb="FFC00000"/>
      <name val="Czcionka tekstu podstawowego"/>
      <charset val="238"/>
    </font>
    <font>
      <b/>
      <sz val="14"/>
      <color rgb="FFC00000"/>
      <name val="Czcionka tekstu podstawowego"/>
      <charset val="238"/>
    </font>
    <font>
      <b/>
      <sz val="14"/>
      <color rgb="FF000000"/>
      <name val="Czcionka tekstu podstawowego"/>
      <family val="2"/>
      <charset val="238"/>
    </font>
    <font>
      <sz val="12"/>
      <color rgb="FF000000"/>
      <name val="Arial"/>
      <family val="2"/>
      <charset val="238"/>
    </font>
    <font>
      <sz val="10.5"/>
      <color rgb="FF000000"/>
      <name val="Czcionka tekstu podstawowego"/>
      <family val="2"/>
      <charset val="238"/>
    </font>
    <font>
      <sz val="12"/>
      <name val="Arial"/>
      <family val="2"/>
      <charset val="238"/>
    </font>
    <font>
      <sz val="10"/>
      <color rgb="FF000000"/>
      <name val="Czcionka tekstu podstawowego"/>
      <charset val="238"/>
    </font>
    <font>
      <sz val="10.5"/>
      <name val="Arial"/>
      <family val="2"/>
      <charset val="238"/>
    </font>
    <font>
      <sz val="10.5"/>
      <color rgb="FF000000"/>
      <name val="Arial"/>
      <family val="2"/>
      <charset val="238"/>
    </font>
    <font>
      <sz val="14"/>
      <color rgb="FF000000"/>
      <name val="Czcionka tekstu podstawowego"/>
      <family val="2"/>
      <charset val="238"/>
    </font>
    <font>
      <sz val="14"/>
      <name val="Arial"/>
      <family val="2"/>
      <charset val="238"/>
    </font>
    <font>
      <sz val="14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rgb="FFEDEDED"/>
        <bgColor rgb="FFFFFFCC"/>
      </patternFill>
    </fill>
    <fill>
      <patternFill patternType="solid">
        <fgColor rgb="FF92D050"/>
        <bgColor rgb="FF969696"/>
      </patternFill>
    </fill>
    <fill>
      <patternFill patternType="solid">
        <fgColor rgb="FFE6B9B8"/>
        <bgColor rgb="FFFFCC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80">
    <xf numFmtId="0" fontId="0" fillId="0" borderId="0" xfId="0"/>
    <xf numFmtId="0" fontId="4" fillId="0" borderId="10" xfId="0" applyFont="1" applyBorder="1" applyAlignment="1">
      <alignment horizontal="right"/>
    </xf>
    <xf numFmtId="0" fontId="0" fillId="0" borderId="17" xfId="0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11" fillId="0" borderId="0" xfId="0" applyFont="1" applyAlignment="1">
      <alignment horizontal="right"/>
    </xf>
    <xf numFmtId="0" fontId="0" fillId="5" borderId="15" xfId="0" applyFill="1" applyBorder="1" applyAlignment="1">
      <alignment horizontal="right"/>
    </xf>
    <xf numFmtId="0" fontId="4" fillId="5" borderId="12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15" xfId="0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0" fontId="4" fillId="4" borderId="12" xfId="0" applyFont="1" applyFill="1" applyBorder="1" applyAlignment="1">
      <alignment horizontal="right"/>
    </xf>
    <xf numFmtId="0" fontId="4" fillId="4" borderId="10" xfId="0" applyFont="1" applyFill="1" applyBorder="1" applyAlignment="1">
      <alignment horizontal="right"/>
    </xf>
    <xf numFmtId="0" fontId="3" fillId="0" borderId="0" xfId="0" applyFont="1" applyAlignment="1">
      <alignment horizontal="right" textRotation="255"/>
    </xf>
    <xf numFmtId="0" fontId="3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3" borderId="1" xfId="5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0" fillId="0" borderId="1" xfId="0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0" borderId="4" xfId="0" applyBorder="1"/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Protection="1">
      <protection locked="0"/>
    </xf>
    <xf numFmtId="0" fontId="0" fillId="3" borderId="1" xfId="0" applyFill="1" applyBorder="1"/>
    <xf numFmtId="0" fontId="0" fillId="5" borderId="1" xfId="0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0" borderId="0" xfId="0" applyFont="1"/>
    <xf numFmtId="0" fontId="4" fillId="4" borderId="9" xfId="0" applyFont="1" applyFill="1" applyBorder="1"/>
    <xf numFmtId="0" fontId="4" fillId="4" borderId="0" xfId="0" applyFont="1" applyFill="1"/>
    <xf numFmtId="0" fontId="4" fillId="4" borderId="11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0" borderId="15" xfId="0" applyBorder="1"/>
    <xf numFmtId="0" fontId="0" fillId="3" borderId="15" xfId="0" applyFill="1" applyBorder="1"/>
    <xf numFmtId="0" fontId="0" fillId="3" borderId="15" xfId="0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0" fillId="0" borderId="14" xfId="0" applyBorder="1"/>
    <xf numFmtId="0" fontId="0" fillId="4" borderId="16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9" xfId="0" applyFont="1" applyFill="1" applyBorder="1"/>
    <xf numFmtId="0" fontId="4" fillId="2" borderId="0" xfId="0" applyFont="1" applyFill="1"/>
    <xf numFmtId="0" fontId="4" fillId="2" borderId="11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6" xfId="0" applyFill="1" applyBorder="1"/>
    <xf numFmtId="0" fontId="0" fillId="0" borderId="0" xfId="0" applyAlignment="1">
      <alignment horizontal="righ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0" fontId="5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4" fillId="5" borderId="9" xfId="0" applyFont="1" applyFill="1" applyBorder="1"/>
    <xf numFmtId="0" fontId="4" fillId="5" borderId="0" xfId="0" applyFont="1" applyFill="1"/>
    <xf numFmtId="0" fontId="4" fillId="5" borderId="10" xfId="0" applyFont="1" applyFill="1" applyBorder="1" applyAlignment="1">
      <alignment horizontal="right"/>
    </xf>
    <xf numFmtId="0" fontId="4" fillId="5" borderId="11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6" xfId="0" applyFill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165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5" borderId="1" xfId="0" applyFont="1" applyFill="1" applyBorder="1"/>
    <xf numFmtId="0" fontId="0" fillId="5" borderId="4" xfId="0" applyFill="1" applyBorder="1"/>
    <xf numFmtId="0" fontId="5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16" fillId="6" borderId="17" xfId="0" applyFont="1" applyFill="1" applyBorder="1" applyAlignment="1">
      <alignment horizontal="left" vertical="center"/>
    </xf>
    <xf numFmtId="0" fontId="0" fillId="7" borderId="1" xfId="0" applyFill="1" applyBorder="1" applyAlignment="1" applyProtection="1">
      <alignment horizontal="center"/>
      <protection locked="0"/>
    </xf>
    <xf numFmtId="166" fontId="0" fillId="7" borderId="1" xfId="0" applyNumberFormat="1" applyFill="1" applyBorder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ill="1" applyBorder="1"/>
    <xf numFmtId="0" fontId="3" fillId="5" borderId="8" xfId="0" applyFont="1" applyFill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165" fontId="0" fillId="0" borderId="17" xfId="0" applyNumberFormat="1" applyBorder="1"/>
    <xf numFmtId="0" fontId="0" fillId="0" borderId="17" xfId="0" applyBorder="1"/>
    <xf numFmtId="0" fontId="18" fillId="0" borderId="17" xfId="0" applyFont="1" applyBorder="1" applyAlignment="1">
      <alignment horizontal="left" vertical="center"/>
    </xf>
    <xf numFmtId="165" fontId="3" fillId="5" borderId="1" xfId="0" applyNumberFormat="1" applyFont="1" applyFill="1" applyBorder="1" applyAlignment="1">
      <alignment horizontal="center"/>
    </xf>
    <xf numFmtId="0" fontId="18" fillId="6" borderId="17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right"/>
    </xf>
    <xf numFmtId="0" fontId="18" fillId="0" borderId="17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 wrapText="1"/>
    </xf>
    <xf numFmtId="0" fontId="16" fillId="5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0" fillId="5" borderId="0" xfId="0" applyFill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0" fillId="0" borderId="13" xfId="0" applyBorder="1"/>
    <xf numFmtId="0" fontId="0" fillId="0" borderId="16" xfId="0" applyBorder="1"/>
    <xf numFmtId="0" fontId="0" fillId="3" borderId="0" xfId="0" applyFill="1"/>
    <xf numFmtId="0" fontId="12" fillId="3" borderId="0" xfId="0" applyFont="1" applyFill="1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horizontal="left" vertical="center"/>
    </xf>
    <xf numFmtId="0" fontId="21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11" fillId="3" borderId="0" xfId="0" applyFont="1" applyFill="1" applyAlignment="1">
      <alignment horizontal="right"/>
    </xf>
    <xf numFmtId="0" fontId="20" fillId="0" borderId="17" xfId="0" applyFont="1" applyBorder="1" applyAlignment="1">
      <alignment horizontal="center" vertical="center"/>
    </xf>
  </cellXfs>
  <cellStyles count="6">
    <cellStyle name="Normalny" xfId="0" builtinId="0"/>
    <cellStyle name="Normalny 2" xfId="1" xr:uid="{00000000-0005-0000-0000-000006000000}"/>
    <cellStyle name="Normalny 2 2" xfId="2" xr:uid="{00000000-0005-0000-0000-000007000000}"/>
    <cellStyle name="Normalny 2 3" xfId="3" xr:uid="{00000000-0005-0000-0000-000008000000}"/>
    <cellStyle name="Normalny 3" xfId="4" xr:uid="{00000000-0005-0000-0000-000009000000}"/>
    <cellStyle name="Normalny 4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36"/>
  <sheetViews>
    <sheetView zoomScale="86" zoomScaleNormal="86" workbookViewId="0">
      <selection activeCell="G17" sqref="G17"/>
    </sheetView>
  </sheetViews>
  <sheetFormatPr defaultColWidth="9" defaultRowHeight="14.25"/>
  <cols>
    <col min="1" max="1" width="2.375" customWidth="1"/>
    <col min="2" max="3" width="5.75" customWidth="1"/>
    <col min="4" max="4" width="26.375" customWidth="1"/>
    <col min="5" max="5" width="6.625" customWidth="1"/>
    <col min="6" max="6" width="7.375" customWidth="1"/>
    <col min="7" max="7" width="11.125" customWidth="1"/>
    <col min="8" max="8" width="6.375" customWidth="1"/>
    <col min="9" max="9" width="8.5" customWidth="1"/>
    <col min="10" max="10" width="5.875" customWidth="1"/>
    <col min="11" max="11" width="7.125" customWidth="1"/>
    <col min="12" max="12" width="1" customWidth="1"/>
    <col min="13" max="21" width="5" customWidth="1"/>
    <col min="22" max="22" width="1" customWidth="1"/>
    <col min="23" max="23" width="5" customWidth="1"/>
    <col min="24" max="24" width="1" customWidth="1"/>
    <col min="25" max="33" width="5" customWidth="1"/>
    <col min="34" max="34" width="1" customWidth="1"/>
    <col min="35" max="35" width="5" customWidth="1"/>
    <col min="36" max="36" width="1" customWidth="1"/>
    <col min="37" max="37" width="6.25" customWidth="1"/>
    <col min="38" max="38" width="1" customWidth="1"/>
  </cols>
  <sheetData>
    <row r="1" spans="2:39" ht="15">
      <c r="G1" s="15"/>
      <c r="H1" s="16"/>
    </row>
    <row r="2" spans="2:39" ht="15">
      <c r="G2" s="16"/>
      <c r="H2" s="16"/>
    </row>
    <row r="3" spans="2:39" ht="14.25" customHeight="1">
      <c r="D3" s="17"/>
      <c r="G3" s="16"/>
      <c r="H3" s="16"/>
      <c r="K3" s="18" t="s">
        <v>0</v>
      </c>
      <c r="L3" s="19"/>
      <c r="M3" s="20">
        <v>1</v>
      </c>
      <c r="N3" s="20">
        <v>2</v>
      </c>
      <c r="O3" s="20">
        <v>3</v>
      </c>
      <c r="P3" s="20">
        <v>4</v>
      </c>
      <c r="Q3" s="20">
        <v>5</v>
      </c>
      <c r="R3" s="20">
        <v>6</v>
      </c>
      <c r="S3" s="20">
        <v>7</v>
      </c>
      <c r="T3" s="20">
        <v>8</v>
      </c>
      <c r="U3" s="20">
        <v>9</v>
      </c>
      <c r="V3" s="21"/>
      <c r="W3" s="20" t="s">
        <v>1</v>
      </c>
      <c r="X3" s="21"/>
      <c r="Y3" s="20">
        <v>10</v>
      </c>
      <c r="Z3" s="20">
        <v>11</v>
      </c>
      <c r="AA3" s="20">
        <v>12</v>
      </c>
      <c r="AB3" s="20">
        <v>13</v>
      </c>
      <c r="AC3" s="20">
        <v>14</v>
      </c>
      <c r="AD3" s="20">
        <v>15</v>
      </c>
      <c r="AE3" s="20">
        <v>16</v>
      </c>
      <c r="AF3" s="20">
        <v>17</v>
      </c>
      <c r="AG3" s="20">
        <v>18</v>
      </c>
      <c r="AH3" s="21"/>
      <c r="AI3" s="20" t="s">
        <v>2</v>
      </c>
      <c r="AJ3" s="21"/>
      <c r="AK3" s="22" t="s">
        <v>3</v>
      </c>
      <c r="AL3" s="23"/>
    </row>
    <row r="4" spans="2:39" ht="15">
      <c r="G4" s="16"/>
      <c r="H4" s="16"/>
      <c r="K4" s="24" t="s">
        <v>4</v>
      </c>
      <c r="L4" s="19"/>
      <c r="M4" s="25">
        <v>4</v>
      </c>
      <c r="N4" s="25">
        <v>4</v>
      </c>
      <c r="O4" s="25">
        <v>3</v>
      </c>
      <c r="P4" s="25">
        <v>5</v>
      </c>
      <c r="Q4" s="25">
        <v>4</v>
      </c>
      <c r="R4" s="25">
        <v>4</v>
      </c>
      <c r="S4" s="25">
        <v>5</v>
      </c>
      <c r="T4" s="25">
        <v>3</v>
      </c>
      <c r="U4" s="25">
        <v>5</v>
      </c>
      <c r="V4" s="26"/>
      <c r="W4" s="25">
        <f>SUM(M4:U4)</f>
        <v>37</v>
      </c>
      <c r="X4" s="27"/>
      <c r="Y4" s="28">
        <v>4</v>
      </c>
      <c r="Z4" s="28">
        <v>3</v>
      </c>
      <c r="AA4" s="28">
        <v>4</v>
      </c>
      <c r="AB4" s="28">
        <v>4</v>
      </c>
      <c r="AC4" s="28">
        <v>4</v>
      </c>
      <c r="AD4" s="28">
        <v>4</v>
      </c>
      <c r="AE4" s="28">
        <v>3</v>
      </c>
      <c r="AF4" s="28">
        <v>4</v>
      </c>
      <c r="AG4" s="28">
        <v>5</v>
      </c>
      <c r="AH4" s="29"/>
      <c r="AI4" s="30">
        <f>SUM(Y4:AG4)</f>
        <v>35</v>
      </c>
      <c r="AJ4" s="27"/>
      <c r="AK4" s="31">
        <f>AI4+W4</f>
        <v>72</v>
      </c>
      <c r="AL4" s="32"/>
    </row>
    <row r="5" spans="2:39" ht="15">
      <c r="G5" s="16"/>
      <c r="H5" s="16"/>
      <c r="K5" s="19" t="s">
        <v>5</v>
      </c>
      <c r="L5" s="19"/>
      <c r="M5" s="33">
        <v>14</v>
      </c>
      <c r="N5" s="33">
        <v>8</v>
      </c>
      <c r="O5" s="33">
        <v>12</v>
      </c>
      <c r="P5" s="33">
        <v>6</v>
      </c>
      <c r="Q5" s="33">
        <v>2</v>
      </c>
      <c r="R5" s="33">
        <v>16</v>
      </c>
      <c r="S5" s="33">
        <v>4</v>
      </c>
      <c r="T5" s="33">
        <v>17</v>
      </c>
      <c r="U5" s="33">
        <v>10</v>
      </c>
      <c r="V5" s="33"/>
      <c r="W5" s="33"/>
      <c r="X5" s="27"/>
      <c r="Y5" s="34">
        <v>1</v>
      </c>
      <c r="Z5" s="34">
        <v>18</v>
      </c>
      <c r="AA5" s="34">
        <v>15</v>
      </c>
      <c r="AB5" s="34">
        <v>5</v>
      </c>
      <c r="AC5" s="34">
        <v>7</v>
      </c>
      <c r="AD5" s="34">
        <v>3</v>
      </c>
      <c r="AE5" s="34">
        <v>11</v>
      </c>
      <c r="AF5" s="34">
        <v>13</v>
      </c>
      <c r="AG5" s="34">
        <v>9</v>
      </c>
      <c r="AH5" s="34"/>
      <c r="AI5" s="35"/>
      <c r="AJ5" s="35"/>
      <c r="AK5" s="35"/>
    </row>
    <row r="6" spans="2:39" ht="15">
      <c r="G6" s="16"/>
      <c r="H6" s="16"/>
    </row>
    <row r="7" spans="2:39" ht="15">
      <c r="G7" s="16"/>
      <c r="H7" s="16"/>
    </row>
    <row r="8" spans="2:39" ht="15">
      <c r="E8" s="17" t="s">
        <v>6</v>
      </c>
      <c r="F8" s="17" t="s">
        <v>7</v>
      </c>
      <c r="G8" s="16"/>
      <c r="H8" s="16"/>
    </row>
    <row r="9" spans="2:39" ht="17.25" customHeight="1">
      <c r="G9" s="16"/>
      <c r="H9" s="16"/>
    </row>
    <row r="10" spans="2:39" ht="30.75" customHeight="1">
      <c r="B10" s="36"/>
      <c r="C10" s="37"/>
      <c r="D10" s="38" t="s">
        <v>8</v>
      </c>
      <c r="E10" s="38" t="s">
        <v>9</v>
      </c>
      <c r="F10" s="38" t="s">
        <v>10</v>
      </c>
      <c r="G10" s="38" t="s">
        <v>11</v>
      </c>
      <c r="H10" s="38" t="s">
        <v>12</v>
      </c>
      <c r="I10" s="39" t="s">
        <v>13</v>
      </c>
      <c r="J10" s="39" t="s">
        <v>14</v>
      </c>
      <c r="K10" s="39" t="s">
        <v>15</v>
      </c>
      <c r="L10" s="40"/>
      <c r="M10" s="41">
        <v>1</v>
      </c>
      <c r="N10" s="41">
        <v>2</v>
      </c>
      <c r="O10" s="41">
        <v>3</v>
      </c>
      <c r="P10" s="41">
        <v>4</v>
      </c>
      <c r="Q10" s="41">
        <v>5</v>
      </c>
      <c r="R10" s="41">
        <v>6</v>
      </c>
      <c r="S10" s="41">
        <v>7</v>
      </c>
      <c r="T10" s="41">
        <v>8</v>
      </c>
      <c r="U10" s="41">
        <v>9</v>
      </c>
      <c r="V10" s="40"/>
      <c r="W10" s="41" t="s">
        <v>1</v>
      </c>
      <c r="X10" s="40"/>
      <c r="Y10" s="41">
        <v>10</v>
      </c>
      <c r="Z10" s="41">
        <v>11</v>
      </c>
      <c r="AA10" s="41">
        <v>12</v>
      </c>
      <c r="AB10" s="41">
        <v>13</v>
      </c>
      <c r="AC10" s="41">
        <v>14</v>
      </c>
      <c r="AD10" s="41">
        <v>15</v>
      </c>
      <c r="AE10" s="41">
        <v>16</v>
      </c>
      <c r="AF10" s="41">
        <v>17</v>
      </c>
      <c r="AG10" s="41">
        <v>18</v>
      </c>
      <c r="AH10" s="40"/>
      <c r="AI10" s="41" t="s">
        <v>2</v>
      </c>
      <c r="AJ10" s="42"/>
      <c r="AK10" s="43" t="s">
        <v>3</v>
      </c>
      <c r="AL10" s="44"/>
      <c r="AM10" s="45" t="s">
        <v>16</v>
      </c>
    </row>
    <row r="11" spans="2:39" ht="14.25" customHeight="1">
      <c r="B11" s="46"/>
      <c r="C11" s="47"/>
      <c r="D11" s="48"/>
      <c r="E11" s="48" t="s">
        <v>17</v>
      </c>
      <c r="F11" s="48" t="s">
        <v>18</v>
      </c>
      <c r="G11" s="48" t="e">
        <f>#REF!</f>
        <v>#REF!</v>
      </c>
      <c r="H11" s="48" t="e">
        <f>#REF!</f>
        <v>#REF!</v>
      </c>
      <c r="I11" s="49"/>
      <c r="J11" s="50" t="str">
        <f>IF(I11="","X",(IFERROR(ROUND((I11*H11/113)+G11-$AK$4,0),"X")))</f>
        <v>X</v>
      </c>
      <c r="K11" s="51" t="str">
        <f>IF(I11="","X",IFERROR(ROUND(J11,0),"X"))</f>
        <v>X</v>
      </c>
      <c r="L11" s="35"/>
      <c r="M11" s="52"/>
      <c r="N11" s="52"/>
      <c r="O11" s="52"/>
      <c r="P11" s="52"/>
      <c r="Q11" s="52"/>
      <c r="R11" s="52"/>
      <c r="S11" s="52"/>
      <c r="T11" s="52"/>
      <c r="U11" s="52"/>
      <c r="V11" s="35"/>
      <c r="W11" s="53">
        <f>SUM(M11:U11)</f>
        <v>0</v>
      </c>
      <c r="X11" s="35"/>
      <c r="Y11" s="54"/>
      <c r="Z11" s="54"/>
      <c r="AA11" s="54"/>
      <c r="AB11" s="54"/>
      <c r="AC11" s="54"/>
      <c r="AD11" s="54"/>
      <c r="AE11" s="54"/>
      <c r="AF11" s="54"/>
      <c r="AG11" s="54"/>
      <c r="AH11" s="35"/>
      <c r="AI11" s="30">
        <f>SUM(Y11:AG11)</f>
        <v>0</v>
      </c>
      <c r="AJ11" s="35"/>
      <c r="AK11" s="31">
        <f>AI11+W11</f>
        <v>0</v>
      </c>
      <c r="AL11" s="55"/>
      <c r="AM11" s="56">
        <f>AK14</f>
        <v>0</v>
      </c>
    </row>
    <row r="12" spans="2:39" s="57" customFormat="1" ht="11.25">
      <c r="B12" s="58"/>
      <c r="C12" s="59"/>
      <c r="D12" s="59"/>
      <c r="E12" s="59"/>
      <c r="F12" s="59"/>
      <c r="G12" s="59"/>
      <c r="H12" s="59"/>
      <c r="I12" s="59"/>
      <c r="J12" s="14" t="s">
        <v>19</v>
      </c>
      <c r="K12" s="14"/>
      <c r="M12" s="57" t="str">
        <f t="shared" ref="M12:U12" si="0">IFERROR($K11-M$5,"")</f>
        <v/>
      </c>
      <c r="N12" s="57" t="str">
        <f t="shared" si="0"/>
        <v/>
      </c>
      <c r="O12" s="57" t="str">
        <f t="shared" si="0"/>
        <v/>
      </c>
      <c r="P12" s="57" t="str">
        <f t="shared" si="0"/>
        <v/>
      </c>
      <c r="Q12" s="57" t="str">
        <f t="shared" si="0"/>
        <v/>
      </c>
      <c r="R12" s="57" t="str">
        <f t="shared" si="0"/>
        <v/>
      </c>
      <c r="S12" s="57" t="str">
        <f t="shared" si="0"/>
        <v/>
      </c>
      <c r="T12" s="57" t="str">
        <f t="shared" si="0"/>
        <v/>
      </c>
      <c r="U12" s="57" t="str">
        <f t="shared" si="0"/>
        <v/>
      </c>
      <c r="Y12" s="57" t="str">
        <f t="shared" ref="Y12:AG12" si="1">IFERROR($K11-Y$5,"")</f>
        <v/>
      </c>
      <c r="Z12" s="57" t="str">
        <f t="shared" si="1"/>
        <v/>
      </c>
      <c r="AA12" s="57" t="str">
        <f t="shared" si="1"/>
        <v/>
      </c>
      <c r="AB12" s="57" t="str">
        <f t="shared" si="1"/>
        <v/>
      </c>
      <c r="AC12" s="57" t="str">
        <f t="shared" si="1"/>
        <v/>
      </c>
      <c r="AD12" s="57" t="str">
        <f t="shared" si="1"/>
        <v/>
      </c>
      <c r="AE12" s="57" t="str">
        <f t="shared" si="1"/>
        <v/>
      </c>
      <c r="AF12" s="57" t="str">
        <f t="shared" si="1"/>
        <v/>
      </c>
      <c r="AG12" s="57" t="str">
        <f t="shared" si="1"/>
        <v/>
      </c>
      <c r="AM12" s="60"/>
    </row>
    <row r="13" spans="2:39" s="57" customFormat="1" ht="11.25">
      <c r="B13" s="58"/>
      <c r="C13" s="59"/>
      <c r="D13" s="59"/>
      <c r="E13" s="59"/>
      <c r="F13" s="59"/>
      <c r="G13" s="59"/>
      <c r="H13" s="59"/>
      <c r="I13" s="59"/>
      <c r="J13" s="13" t="s">
        <v>20</v>
      </c>
      <c r="K13" s="13"/>
      <c r="M13" s="57" t="str">
        <f t="shared" ref="M13:U13" si="2">IF(M12="","",IF(M12&lt;0,0,IF(M12&lt;18,1,IF(M12&lt;36,2,3))))</f>
        <v/>
      </c>
      <c r="N13" s="57" t="str">
        <f t="shared" si="2"/>
        <v/>
      </c>
      <c r="O13" s="57" t="str">
        <f t="shared" si="2"/>
        <v/>
      </c>
      <c r="P13" s="57" t="str">
        <f t="shared" si="2"/>
        <v/>
      </c>
      <c r="Q13" s="57" t="str">
        <f t="shared" si="2"/>
        <v/>
      </c>
      <c r="R13" s="57" t="str">
        <f t="shared" si="2"/>
        <v/>
      </c>
      <c r="S13" s="57" t="str">
        <f t="shared" si="2"/>
        <v/>
      </c>
      <c r="T13" s="57" t="str">
        <f t="shared" si="2"/>
        <v/>
      </c>
      <c r="U13" s="57" t="str">
        <f t="shared" si="2"/>
        <v/>
      </c>
      <c r="Y13" s="57" t="str">
        <f t="shared" ref="Y13:AG13" si="3">IF(Y12="","",IF(Y12&lt;0,0,IF(Y12&lt;18,1,IF(Y12&lt;36,2,3))))</f>
        <v/>
      </c>
      <c r="Z13" s="57" t="str">
        <f t="shared" si="3"/>
        <v/>
      </c>
      <c r="AA13" s="57" t="str">
        <f t="shared" si="3"/>
        <v/>
      </c>
      <c r="AB13" s="57" t="str">
        <f t="shared" si="3"/>
        <v/>
      </c>
      <c r="AC13" s="57" t="str">
        <f t="shared" si="3"/>
        <v/>
      </c>
      <c r="AD13" s="57" t="str">
        <f t="shared" si="3"/>
        <v/>
      </c>
      <c r="AE13" s="57" t="str">
        <f t="shared" si="3"/>
        <v/>
      </c>
      <c r="AF13" s="57" t="str">
        <f t="shared" si="3"/>
        <v/>
      </c>
      <c r="AG13" s="57" t="str">
        <f t="shared" si="3"/>
        <v/>
      </c>
      <c r="AM13" s="60"/>
    </row>
    <row r="14" spans="2:39">
      <c r="B14" s="61"/>
      <c r="C14" s="62"/>
      <c r="D14" s="62"/>
      <c r="E14" s="62"/>
      <c r="F14" s="62"/>
      <c r="G14" s="62"/>
      <c r="H14" s="62"/>
      <c r="I14" s="62"/>
      <c r="J14" s="12" t="s">
        <v>21</v>
      </c>
      <c r="K14" s="12"/>
      <c r="L14" s="63"/>
      <c r="M14" s="64" t="str">
        <f t="shared" ref="M14:U14" si="4">IFERROR(M11-M13,"")</f>
        <v/>
      </c>
      <c r="N14" s="64" t="str">
        <f t="shared" si="4"/>
        <v/>
      </c>
      <c r="O14" s="64" t="str">
        <f t="shared" si="4"/>
        <v/>
      </c>
      <c r="P14" s="64" t="str">
        <f t="shared" si="4"/>
        <v/>
      </c>
      <c r="Q14" s="64" t="str">
        <f t="shared" si="4"/>
        <v/>
      </c>
      <c r="R14" s="64" t="str">
        <f t="shared" si="4"/>
        <v/>
      </c>
      <c r="S14" s="64" t="str">
        <f t="shared" si="4"/>
        <v/>
      </c>
      <c r="T14" s="64" t="str">
        <f t="shared" si="4"/>
        <v/>
      </c>
      <c r="U14" s="64" t="str">
        <f t="shared" si="4"/>
        <v/>
      </c>
      <c r="V14" s="63"/>
      <c r="W14" s="64">
        <f>SUM(M14:U14)</f>
        <v>0</v>
      </c>
      <c r="X14" s="63"/>
      <c r="Y14" s="64" t="str">
        <f t="shared" ref="Y14:AG14" si="5">IFERROR(Y11-Y13,"")</f>
        <v/>
      </c>
      <c r="Z14" s="64" t="str">
        <f t="shared" si="5"/>
        <v/>
      </c>
      <c r="AA14" s="64" t="str">
        <f t="shared" si="5"/>
        <v/>
      </c>
      <c r="AB14" s="64" t="str">
        <f t="shared" si="5"/>
        <v/>
      </c>
      <c r="AC14" s="64" t="str">
        <f t="shared" si="5"/>
        <v/>
      </c>
      <c r="AD14" s="64" t="str">
        <f t="shared" si="5"/>
        <v/>
      </c>
      <c r="AE14" s="64" t="str">
        <f t="shared" si="5"/>
        <v/>
      </c>
      <c r="AF14" s="64" t="str">
        <f t="shared" si="5"/>
        <v/>
      </c>
      <c r="AG14" s="64" t="str">
        <f t="shared" si="5"/>
        <v/>
      </c>
      <c r="AH14" s="63"/>
      <c r="AI14" s="65">
        <f>SUM(Y14:AG14)</f>
        <v>0</v>
      </c>
      <c r="AJ14" s="63"/>
      <c r="AK14" s="66">
        <f>AI14+W14</f>
        <v>0</v>
      </c>
      <c r="AL14" s="67"/>
      <c r="AM14" s="68"/>
    </row>
    <row r="16" spans="2:39" ht="28.5">
      <c r="B16" s="69"/>
      <c r="C16" s="70"/>
      <c r="D16" s="71" t="s">
        <v>22</v>
      </c>
      <c r="E16" s="71" t="s">
        <v>9</v>
      </c>
      <c r="F16" s="71" t="s">
        <v>10</v>
      </c>
      <c r="G16" s="71" t="s">
        <v>11</v>
      </c>
      <c r="H16" s="71" t="s">
        <v>12</v>
      </c>
      <c r="I16" s="72" t="s">
        <v>13</v>
      </c>
      <c r="J16" s="72" t="s">
        <v>14</v>
      </c>
      <c r="K16" s="72" t="s">
        <v>15</v>
      </c>
      <c r="L16" s="40"/>
      <c r="M16" s="41">
        <v>1</v>
      </c>
      <c r="N16" s="41">
        <v>2</v>
      </c>
      <c r="O16" s="41">
        <v>3</v>
      </c>
      <c r="P16" s="41">
        <v>4</v>
      </c>
      <c r="Q16" s="41">
        <v>5</v>
      </c>
      <c r="R16" s="41">
        <v>6</v>
      </c>
      <c r="S16" s="41">
        <v>7</v>
      </c>
      <c r="T16" s="41">
        <v>8</v>
      </c>
      <c r="U16" s="41">
        <v>9</v>
      </c>
      <c r="V16" s="40"/>
      <c r="W16" s="41" t="s">
        <v>1</v>
      </c>
      <c r="X16" s="40"/>
      <c r="Y16" s="41">
        <v>10</v>
      </c>
      <c r="Z16" s="41">
        <v>11</v>
      </c>
      <c r="AA16" s="41">
        <v>12</v>
      </c>
      <c r="AB16" s="41">
        <v>13</v>
      </c>
      <c r="AC16" s="41">
        <v>14</v>
      </c>
      <c r="AD16" s="41">
        <v>15</v>
      </c>
      <c r="AE16" s="41">
        <v>16</v>
      </c>
      <c r="AF16" s="41">
        <v>17</v>
      </c>
      <c r="AG16" s="41">
        <v>18</v>
      </c>
      <c r="AH16" s="40"/>
      <c r="AI16" s="41" t="s">
        <v>2</v>
      </c>
      <c r="AJ16" s="42"/>
      <c r="AK16" s="43" t="s">
        <v>3</v>
      </c>
      <c r="AL16" s="44"/>
      <c r="AM16" s="73" t="s">
        <v>16</v>
      </c>
    </row>
    <row r="17" spans="2:39" ht="15">
      <c r="B17" s="74"/>
      <c r="C17" s="75"/>
      <c r="D17" s="76"/>
      <c r="E17" s="76" t="s">
        <v>17</v>
      </c>
      <c r="F17" s="76" t="s">
        <v>23</v>
      </c>
      <c r="G17" s="76" t="e">
        <f>#REF!</f>
        <v>#REF!</v>
      </c>
      <c r="H17" s="76" t="e">
        <f>#REF!</f>
        <v>#REF!</v>
      </c>
      <c r="I17" s="77"/>
      <c r="J17" s="78" t="str">
        <f>IF(I17="","X",(IFERROR(ROUND((I17*H17/113)+G17-$AK$4,0),"X")))</f>
        <v>X</v>
      </c>
      <c r="K17" s="79" t="str">
        <f>IF(I17="","X",IFERROR(ROUND(J17*3/4,0),"X"))</f>
        <v>X</v>
      </c>
      <c r="L17" s="35"/>
      <c r="M17" s="52"/>
      <c r="N17" s="52"/>
      <c r="O17" s="52"/>
      <c r="P17" s="52"/>
      <c r="Q17" s="52"/>
      <c r="R17" s="52"/>
      <c r="S17" s="52"/>
      <c r="T17" s="52"/>
      <c r="U17" s="52"/>
      <c r="V17" s="35"/>
      <c r="W17" s="53">
        <f>SUM(M17:U17)</f>
        <v>0</v>
      </c>
      <c r="X17" s="35"/>
      <c r="Y17" s="54"/>
      <c r="Z17" s="54"/>
      <c r="AA17" s="54"/>
      <c r="AB17" s="54"/>
      <c r="AC17" s="54"/>
      <c r="AD17" s="54"/>
      <c r="AE17" s="54"/>
      <c r="AF17" s="54"/>
      <c r="AG17" s="54"/>
      <c r="AH17" s="35"/>
      <c r="AI17" s="30">
        <f>SUM(Y17:AG17)</f>
        <v>0</v>
      </c>
      <c r="AJ17" s="35"/>
      <c r="AK17" s="31">
        <f>AI17+W17</f>
        <v>0</v>
      </c>
      <c r="AL17" s="55"/>
      <c r="AM17" s="80">
        <f>AK20</f>
        <v>0</v>
      </c>
    </row>
    <row r="18" spans="2:39">
      <c r="B18" s="81"/>
      <c r="C18" s="82"/>
      <c r="D18" s="82"/>
      <c r="E18" s="82"/>
      <c r="F18" s="82"/>
      <c r="G18" s="82"/>
      <c r="H18" s="82"/>
      <c r="I18" s="82"/>
      <c r="J18" s="11" t="s">
        <v>19</v>
      </c>
      <c r="K18" s="11"/>
      <c r="L18" s="57"/>
      <c r="M18" s="57" t="str">
        <f t="shared" ref="M18:U18" si="6">IFERROR($K17-M$5,"")</f>
        <v/>
      </c>
      <c r="N18" s="57" t="str">
        <f t="shared" si="6"/>
        <v/>
      </c>
      <c r="O18" s="57" t="str">
        <f t="shared" si="6"/>
        <v/>
      </c>
      <c r="P18" s="57" t="str">
        <f t="shared" si="6"/>
        <v/>
      </c>
      <c r="Q18" s="57" t="str">
        <f t="shared" si="6"/>
        <v/>
      </c>
      <c r="R18" s="57" t="str">
        <f t="shared" si="6"/>
        <v/>
      </c>
      <c r="S18" s="57" t="str">
        <f t="shared" si="6"/>
        <v/>
      </c>
      <c r="T18" s="57" t="str">
        <f t="shared" si="6"/>
        <v/>
      </c>
      <c r="U18" s="57" t="str">
        <f t="shared" si="6"/>
        <v/>
      </c>
      <c r="V18" s="57"/>
      <c r="W18" s="57"/>
      <c r="X18" s="57"/>
      <c r="Y18" s="57" t="str">
        <f t="shared" ref="Y18:AG18" si="7">IFERROR($K17-Y$5,"")</f>
        <v/>
      </c>
      <c r="Z18" s="57" t="str">
        <f t="shared" si="7"/>
        <v/>
      </c>
      <c r="AA18" s="57" t="str">
        <f t="shared" si="7"/>
        <v/>
      </c>
      <c r="AB18" s="57" t="str">
        <f t="shared" si="7"/>
        <v/>
      </c>
      <c r="AC18" s="57" t="str">
        <f t="shared" si="7"/>
        <v/>
      </c>
      <c r="AD18" s="57" t="str">
        <f t="shared" si="7"/>
        <v/>
      </c>
      <c r="AE18" s="57" t="str">
        <f t="shared" si="7"/>
        <v/>
      </c>
      <c r="AF18" s="57" t="str">
        <f t="shared" si="7"/>
        <v/>
      </c>
      <c r="AG18" s="57" t="str">
        <f t="shared" si="7"/>
        <v/>
      </c>
      <c r="AH18" s="57"/>
      <c r="AI18" s="57"/>
      <c r="AJ18" s="57"/>
      <c r="AK18" s="57"/>
      <c r="AL18" s="57"/>
      <c r="AM18" s="83"/>
    </row>
    <row r="19" spans="2:39">
      <c r="B19" s="81"/>
      <c r="C19" s="82"/>
      <c r="D19" s="82"/>
      <c r="E19" s="82"/>
      <c r="F19" s="82"/>
      <c r="G19" s="82"/>
      <c r="H19" s="82"/>
      <c r="I19" s="82"/>
      <c r="J19" s="10" t="s">
        <v>20</v>
      </c>
      <c r="K19" s="10"/>
      <c r="L19" s="57"/>
      <c r="M19" s="57" t="str">
        <f t="shared" ref="M19:U19" si="8">IF(M18="","",IF(M18&lt;0,0,IF(M18&lt;18,1,IF(M18&lt;36,2,3))))</f>
        <v/>
      </c>
      <c r="N19" s="57" t="str">
        <f t="shared" si="8"/>
        <v/>
      </c>
      <c r="O19" s="57" t="str">
        <f t="shared" si="8"/>
        <v/>
      </c>
      <c r="P19" s="57" t="str">
        <f t="shared" si="8"/>
        <v/>
      </c>
      <c r="Q19" s="57" t="str">
        <f t="shared" si="8"/>
        <v/>
      </c>
      <c r="R19" s="57" t="str">
        <f t="shared" si="8"/>
        <v/>
      </c>
      <c r="S19" s="57" t="str">
        <f t="shared" si="8"/>
        <v/>
      </c>
      <c r="T19" s="57" t="str">
        <f t="shared" si="8"/>
        <v/>
      </c>
      <c r="U19" s="57" t="str">
        <f t="shared" si="8"/>
        <v/>
      </c>
      <c r="V19" s="57"/>
      <c r="W19" s="57"/>
      <c r="X19" s="57"/>
      <c r="Y19" s="57" t="str">
        <f t="shared" ref="Y19:AG19" si="9">IF(Y18="","",IF(Y18&lt;0,0,IF(Y18&lt;18,1,IF(Y18&lt;36,2,3))))</f>
        <v/>
      </c>
      <c r="Z19" s="57" t="str">
        <f t="shared" si="9"/>
        <v/>
      </c>
      <c r="AA19" s="57" t="str">
        <f t="shared" si="9"/>
        <v/>
      </c>
      <c r="AB19" s="57" t="str">
        <f t="shared" si="9"/>
        <v/>
      </c>
      <c r="AC19" s="57" t="str">
        <f t="shared" si="9"/>
        <v/>
      </c>
      <c r="AD19" s="57" t="str">
        <f t="shared" si="9"/>
        <v/>
      </c>
      <c r="AE19" s="57" t="str">
        <f t="shared" si="9"/>
        <v/>
      </c>
      <c r="AF19" s="57" t="str">
        <f t="shared" si="9"/>
        <v/>
      </c>
      <c r="AG19" s="57" t="str">
        <f t="shared" si="9"/>
        <v/>
      </c>
      <c r="AH19" s="57"/>
      <c r="AI19" s="57"/>
      <c r="AJ19" s="57"/>
      <c r="AK19" s="57"/>
      <c r="AL19" s="57"/>
      <c r="AM19" s="83"/>
    </row>
    <row r="20" spans="2:39">
      <c r="B20" s="84"/>
      <c r="C20" s="85"/>
      <c r="D20" s="85"/>
      <c r="E20" s="85"/>
      <c r="F20" s="85"/>
      <c r="G20" s="85"/>
      <c r="H20" s="85"/>
      <c r="I20" s="85"/>
      <c r="J20" s="9" t="s">
        <v>21</v>
      </c>
      <c r="K20" s="9"/>
      <c r="L20" s="63"/>
      <c r="M20" s="64" t="str">
        <f t="shared" ref="M20:U20" si="10">IFERROR(M17-M19,"")</f>
        <v/>
      </c>
      <c r="N20" s="64" t="str">
        <f t="shared" si="10"/>
        <v/>
      </c>
      <c r="O20" s="64" t="str">
        <f t="shared" si="10"/>
        <v/>
      </c>
      <c r="P20" s="64" t="str">
        <f t="shared" si="10"/>
        <v/>
      </c>
      <c r="Q20" s="64" t="str">
        <f t="shared" si="10"/>
        <v/>
      </c>
      <c r="R20" s="64" t="str">
        <f t="shared" si="10"/>
        <v/>
      </c>
      <c r="S20" s="64" t="str">
        <f t="shared" si="10"/>
        <v/>
      </c>
      <c r="T20" s="64" t="str">
        <f t="shared" si="10"/>
        <v/>
      </c>
      <c r="U20" s="64" t="str">
        <f t="shared" si="10"/>
        <v/>
      </c>
      <c r="V20" s="63"/>
      <c r="W20" s="64">
        <f>SUM(M20:U20)</f>
        <v>0</v>
      </c>
      <c r="X20" s="63"/>
      <c r="Y20" s="64" t="str">
        <f t="shared" ref="Y20:AG20" si="11">IFERROR(Y17-Y19,"")</f>
        <v/>
      </c>
      <c r="Z20" s="64" t="str">
        <f t="shared" si="11"/>
        <v/>
      </c>
      <c r="AA20" s="64" t="str">
        <f t="shared" si="11"/>
        <v/>
      </c>
      <c r="AB20" s="64" t="str">
        <f t="shared" si="11"/>
        <v/>
      </c>
      <c r="AC20" s="64" t="str">
        <f t="shared" si="11"/>
        <v/>
      </c>
      <c r="AD20" s="64" t="str">
        <f t="shared" si="11"/>
        <v/>
      </c>
      <c r="AE20" s="64" t="str">
        <f t="shared" si="11"/>
        <v/>
      </c>
      <c r="AF20" s="64" t="str">
        <f t="shared" si="11"/>
        <v/>
      </c>
      <c r="AG20" s="64" t="str">
        <f t="shared" si="11"/>
        <v/>
      </c>
      <c r="AH20" s="63"/>
      <c r="AI20" s="65">
        <f>SUM(Y20:AG20)</f>
        <v>0</v>
      </c>
      <c r="AJ20" s="63"/>
      <c r="AK20" s="66">
        <f>AI20+W20</f>
        <v>0</v>
      </c>
      <c r="AL20" s="67"/>
      <c r="AM20" s="86"/>
    </row>
    <row r="21" spans="2:39">
      <c r="J21" s="8"/>
      <c r="K21" s="8"/>
      <c r="AI21" s="17"/>
      <c r="AK21" s="32"/>
    </row>
    <row r="22" spans="2:39" ht="28.5">
      <c r="B22" s="88"/>
      <c r="C22" s="89"/>
      <c r="D22" s="90" t="s">
        <v>24</v>
      </c>
      <c r="E22" s="90" t="s">
        <v>9</v>
      </c>
      <c r="F22" s="90" t="s">
        <v>10</v>
      </c>
      <c r="G22" s="90" t="s">
        <v>11</v>
      </c>
      <c r="H22" s="90" t="s">
        <v>12</v>
      </c>
      <c r="I22" s="91" t="s">
        <v>13</v>
      </c>
      <c r="J22" s="91" t="s">
        <v>14</v>
      </c>
      <c r="K22" s="91" t="s">
        <v>15</v>
      </c>
      <c r="L22" s="40"/>
      <c r="M22" s="41">
        <v>1</v>
      </c>
      <c r="N22" s="41">
        <v>2</v>
      </c>
      <c r="O22" s="41">
        <v>3</v>
      </c>
      <c r="P22" s="41">
        <v>4</v>
      </c>
      <c r="Q22" s="41">
        <v>5</v>
      </c>
      <c r="R22" s="41">
        <v>6</v>
      </c>
      <c r="S22" s="41">
        <v>7</v>
      </c>
      <c r="T22" s="41">
        <v>8</v>
      </c>
      <c r="U22" s="41">
        <v>9</v>
      </c>
      <c r="V22" s="40"/>
      <c r="W22" s="41" t="s">
        <v>1</v>
      </c>
      <c r="X22" s="40"/>
      <c r="Y22" s="41">
        <v>10</v>
      </c>
      <c r="Z22" s="41">
        <v>11</v>
      </c>
      <c r="AA22" s="41">
        <v>12</v>
      </c>
      <c r="AB22" s="41">
        <v>13</v>
      </c>
      <c r="AC22" s="41">
        <v>14</v>
      </c>
      <c r="AD22" s="41">
        <v>15</v>
      </c>
      <c r="AE22" s="41">
        <v>16</v>
      </c>
      <c r="AF22" s="41">
        <v>17</v>
      </c>
      <c r="AG22" s="41">
        <v>18</v>
      </c>
      <c r="AH22" s="40"/>
      <c r="AI22" s="41" t="s">
        <v>2</v>
      </c>
      <c r="AJ22" s="42"/>
      <c r="AK22" s="43" t="s">
        <v>3</v>
      </c>
      <c r="AL22" s="44"/>
      <c r="AM22" s="92" t="s">
        <v>16</v>
      </c>
    </row>
    <row r="23" spans="2:39" ht="15">
      <c r="B23" s="93"/>
      <c r="C23" s="94"/>
      <c r="D23" s="95"/>
      <c r="E23" s="95" t="s">
        <v>17</v>
      </c>
      <c r="F23" s="95" t="s">
        <v>25</v>
      </c>
      <c r="G23" s="95" t="e">
        <f>#REF!</f>
        <v>#REF!</v>
      </c>
      <c r="H23" s="95" t="e">
        <f>#REF!</f>
        <v>#REF!</v>
      </c>
      <c r="I23" s="96"/>
      <c r="J23" s="97" t="str">
        <f>IF(I23="","X",(IFERROR(ROUND((I23*H23/113)+G23-$AK$4,0),"X")))</f>
        <v>X</v>
      </c>
      <c r="K23" s="98" t="str">
        <f>IF(I23="","X",IFERROR(ROUND(J23*3/4,0),"X"))</f>
        <v>X</v>
      </c>
      <c r="L23" s="35"/>
      <c r="M23" s="52"/>
      <c r="N23" s="52"/>
      <c r="O23" s="52"/>
      <c r="P23" s="52"/>
      <c r="Q23" s="52"/>
      <c r="R23" s="52"/>
      <c r="S23" s="52"/>
      <c r="T23" s="52"/>
      <c r="U23" s="52"/>
      <c r="V23" s="35"/>
      <c r="W23" s="53">
        <f>SUM(M23:U23)</f>
        <v>0</v>
      </c>
      <c r="X23" s="35"/>
      <c r="Y23" s="54"/>
      <c r="Z23" s="54"/>
      <c r="AA23" s="54"/>
      <c r="AB23" s="54"/>
      <c r="AC23" s="54"/>
      <c r="AD23" s="54"/>
      <c r="AE23" s="54"/>
      <c r="AF23" s="54"/>
      <c r="AG23" s="54"/>
      <c r="AH23" s="35"/>
      <c r="AI23" s="30">
        <f>SUM(Y23:AG23)</f>
        <v>0</v>
      </c>
      <c r="AJ23" s="35"/>
      <c r="AK23" s="31">
        <f>AI23+W23</f>
        <v>0</v>
      </c>
      <c r="AL23" s="55"/>
      <c r="AM23" s="99">
        <f>AK26</f>
        <v>0</v>
      </c>
    </row>
    <row r="24" spans="2:39">
      <c r="B24" s="100"/>
      <c r="C24" s="101"/>
      <c r="D24" s="101"/>
      <c r="E24" s="101"/>
      <c r="F24" s="101"/>
      <c r="G24" s="101"/>
      <c r="H24" s="101"/>
      <c r="I24" s="101"/>
      <c r="J24" s="7" t="s">
        <v>19</v>
      </c>
      <c r="K24" s="7"/>
      <c r="L24" s="57"/>
      <c r="M24" s="57" t="str">
        <f t="shared" ref="M24:U24" si="12">IFERROR($K23-M$5,"")</f>
        <v/>
      </c>
      <c r="N24" s="57" t="str">
        <f t="shared" si="12"/>
        <v/>
      </c>
      <c r="O24" s="57" t="str">
        <f t="shared" si="12"/>
        <v/>
      </c>
      <c r="P24" s="57" t="str">
        <f t="shared" si="12"/>
        <v/>
      </c>
      <c r="Q24" s="57" t="str">
        <f t="shared" si="12"/>
        <v/>
      </c>
      <c r="R24" s="57" t="str">
        <f t="shared" si="12"/>
        <v/>
      </c>
      <c r="S24" s="57" t="str">
        <f t="shared" si="12"/>
        <v/>
      </c>
      <c r="T24" s="57" t="str">
        <f t="shared" si="12"/>
        <v/>
      </c>
      <c r="U24" s="57" t="str">
        <f t="shared" si="12"/>
        <v/>
      </c>
      <c r="V24" s="57"/>
      <c r="W24" s="57"/>
      <c r="X24" s="57"/>
      <c r="Y24" s="57" t="str">
        <f t="shared" ref="Y24:AG24" si="13">IFERROR($K23-Y$5,"")</f>
        <v/>
      </c>
      <c r="Z24" s="57" t="str">
        <f t="shared" si="13"/>
        <v/>
      </c>
      <c r="AA24" s="57" t="str">
        <f t="shared" si="13"/>
        <v/>
      </c>
      <c r="AB24" s="57" t="str">
        <f t="shared" si="13"/>
        <v/>
      </c>
      <c r="AC24" s="57" t="str">
        <f t="shared" si="13"/>
        <v/>
      </c>
      <c r="AD24" s="57" t="str">
        <f t="shared" si="13"/>
        <v/>
      </c>
      <c r="AE24" s="57" t="str">
        <f t="shared" si="13"/>
        <v/>
      </c>
      <c r="AF24" s="57" t="str">
        <f t="shared" si="13"/>
        <v/>
      </c>
      <c r="AG24" s="57" t="str">
        <f t="shared" si="13"/>
        <v/>
      </c>
      <c r="AH24" s="57"/>
      <c r="AI24" s="57"/>
      <c r="AJ24" s="57"/>
      <c r="AK24" s="57"/>
      <c r="AL24" s="57"/>
      <c r="AM24" s="103"/>
    </row>
    <row r="25" spans="2:39">
      <c r="B25" s="100"/>
      <c r="C25" s="101"/>
      <c r="D25" s="101"/>
      <c r="E25" s="101"/>
      <c r="F25" s="101"/>
      <c r="G25" s="101"/>
      <c r="H25" s="101"/>
      <c r="I25" s="101"/>
      <c r="J25" s="6" t="s">
        <v>20</v>
      </c>
      <c r="K25" s="6"/>
      <c r="L25" s="57"/>
      <c r="M25" s="57" t="str">
        <f t="shared" ref="M25:U25" si="14">IF(M24="","",IF(M24&lt;0,0,IF(M24&lt;18,1,IF(M24&lt;36,2,3))))</f>
        <v/>
      </c>
      <c r="N25" s="57" t="str">
        <f t="shared" si="14"/>
        <v/>
      </c>
      <c r="O25" s="57" t="str">
        <f t="shared" si="14"/>
        <v/>
      </c>
      <c r="P25" s="57" t="str">
        <f t="shared" si="14"/>
        <v/>
      </c>
      <c r="Q25" s="57" t="str">
        <f t="shared" si="14"/>
        <v/>
      </c>
      <c r="R25" s="57" t="str">
        <f t="shared" si="14"/>
        <v/>
      </c>
      <c r="S25" s="57" t="str">
        <f t="shared" si="14"/>
        <v/>
      </c>
      <c r="T25" s="57" t="str">
        <f t="shared" si="14"/>
        <v/>
      </c>
      <c r="U25" s="57" t="str">
        <f t="shared" si="14"/>
        <v/>
      </c>
      <c r="V25" s="57"/>
      <c r="W25" s="57"/>
      <c r="X25" s="57"/>
      <c r="Y25" s="57" t="str">
        <f t="shared" ref="Y25:AG25" si="15">IF(Y24="","",IF(Y24&lt;0,0,IF(Y24&lt;18,1,IF(Y24&lt;36,2,3))))</f>
        <v/>
      </c>
      <c r="Z25" s="57" t="str">
        <f t="shared" si="15"/>
        <v/>
      </c>
      <c r="AA25" s="57" t="str">
        <f t="shared" si="15"/>
        <v/>
      </c>
      <c r="AB25" s="57" t="str">
        <f t="shared" si="15"/>
        <v/>
      </c>
      <c r="AC25" s="57" t="str">
        <f t="shared" si="15"/>
        <v/>
      </c>
      <c r="AD25" s="57" t="str">
        <f t="shared" si="15"/>
        <v/>
      </c>
      <c r="AE25" s="57" t="str">
        <f t="shared" si="15"/>
        <v/>
      </c>
      <c r="AF25" s="57" t="str">
        <f t="shared" si="15"/>
        <v/>
      </c>
      <c r="AG25" s="57" t="str">
        <f t="shared" si="15"/>
        <v/>
      </c>
      <c r="AH25" s="57"/>
      <c r="AI25" s="57"/>
      <c r="AJ25" s="57"/>
      <c r="AK25" s="57"/>
      <c r="AL25" s="57"/>
      <c r="AM25" s="103"/>
    </row>
    <row r="26" spans="2:39">
      <c r="B26" s="104"/>
      <c r="C26" s="105"/>
      <c r="D26" s="105"/>
      <c r="E26" s="105"/>
      <c r="F26" s="105"/>
      <c r="G26" s="105"/>
      <c r="H26" s="105"/>
      <c r="I26" s="105"/>
      <c r="J26" s="5" t="s">
        <v>21</v>
      </c>
      <c r="K26" s="5"/>
      <c r="L26" s="63"/>
      <c r="M26" s="64" t="str">
        <f t="shared" ref="M26:U26" si="16">IFERROR(M23-M25,"")</f>
        <v/>
      </c>
      <c r="N26" s="64" t="str">
        <f t="shared" si="16"/>
        <v/>
      </c>
      <c r="O26" s="64" t="str">
        <f t="shared" si="16"/>
        <v/>
      </c>
      <c r="P26" s="64" t="str">
        <f t="shared" si="16"/>
        <v/>
      </c>
      <c r="Q26" s="64" t="str">
        <f t="shared" si="16"/>
        <v/>
      </c>
      <c r="R26" s="64" t="str">
        <f t="shared" si="16"/>
        <v/>
      </c>
      <c r="S26" s="64" t="str">
        <f t="shared" si="16"/>
        <v/>
      </c>
      <c r="T26" s="64" t="str">
        <f t="shared" si="16"/>
        <v/>
      </c>
      <c r="U26" s="64" t="str">
        <f t="shared" si="16"/>
        <v/>
      </c>
      <c r="V26" s="63"/>
      <c r="W26" s="64">
        <f>SUM(M26:U26)</f>
        <v>0</v>
      </c>
      <c r="X26" s="63"/>
      <c r="Y26" s="64" t="str">
        <f t="shared" ref="Y26:AG26" si="17">IFERROR(Y23-Y25,"")</f>
        <v/>
      </c>
      <c r="Z26" s="64" t="str">
        <f t="shared" si="17"/>
        <v/>
      </c>
      <c r="AA26" s="64" t="str">
        <f t="shared" si="17"/>
        <v/>
      </c>
      <c r="AB26" s="64" t="str">
        <f t="shared" si="17"/>
        <v/>
      </c>
      <c r="AC26" s="64" t="str">
        <f t="shared" si="17"/>
        <v/>
      </c>
      <c r="AD26" s="64" t="str">
        <f t="shared" si="17"/>
        <v/>
      </c>
      <c r="AE26" s="64" t="str">
        <f t="shared" si="17"/>
        <v/>
      </c>
      <c r="AF26" s="64" t="str">
        <f t="shared" si="17"/>
        <v/>
      </c>
      <c r="AG26" s="64" t="str">
        <f t="shared" si="17"/>
        <v/>
      </c>
      <c r="AH26" s="63"/>
      <c r="AI26" s="65">
        <f>SUM(Y26:AG26)</f>
        <v>0</v>
      </c>
      <c r="AJ26" s="63"/>
      <c r="AK26" s="66">
        <f>AI26+W26</f>
        <v>0</v>
      </c>
      <c r="AL26" s="67"/>
      <c r="AM26" s="106"/>
    </row>
    <row r="27" spans="2:39">
      <c r="B27" s="57"/>
      <c r="C27" s="57"/>
      <c r="D27" s="57"/>
      <c r="E27" s="57"/>
      <c r="F27" s="57"/>
      <c r="G27" s="17"/>
      <c r="H27" s="87"/>
      <c r="I27" s="17"/>
      <c r="J27" s="17"/>
      <c r="K27" s="1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</row>
    <row r="28" spans="2:39">
      <c r="G28" s="17"/>
      <c r="H28" s="87"/>
      <c r="I28" s="17"/>
      <c r="J28" s="17"/>
      <c r="K28" s="17"/>
      <c r="AI28" s="17"/>
      <c r="AK28" s="32"/>
    </row>
    <row r="31" spans="2:39">
      <c r="E31" s="8"/>
      <c r="F31" s="8"/>
      <c r="G31" s="8"/>
      <c r="H31" s="8"/>
      <c r="I31" s="8"/>
      <c r="J31" s="8"/>
      <c r="K31" s="8"/>
    </row>
    <row r="32" spans="2:39">
      <c r="E32" s="8"/>
      <c r="F32" s="8"/>
      <c r="G32" s="8"/>
      <c r="H32" s="8"/>
      <c r="I32" s="8"/>
      <c r="J32" s="8"/>
      <c r="K32" s="8"/>
    </row>
    <row r="33" spans="5:39">
      <c r="E33" s="8"/>
      <c r="F33" s="8"/>
      <c r="G33" s="8"/>
      <c r="H33" s="8"/>
      <c r="I33" s="8"/>
      <c r="J33" s="8"/>
      <c r="K33" s="8"/>
    </row>
    <row r="34" spans="5:39" ht="15">
      <c r="E34" s="8"/>
      <c r="F34" s="8"/>
      <c r="G34" s="8"/>
      <c r="H34" s="8"/>
      <c r="I34" s="8"/>
      <c r="J34" s="8"/>
      <c r="K34" s="8"/>
      <c r="AK34" s="4"/>
      <c r="AL34" s="4"/>
      <c r="AM34" s="4"/>
    </row>
    <row r="35" spans="5:39" ht="6" customHeight="1">
      <c r="E35" s="87"/>
      <c r="F35" s="87"/>
      <c r="G35" s="87"/>
      <c r="H35" s="87"/>
      <c r="I35" s="87"/>
      <c r="J35" s="87"/>
      <c r="K35" s="87"/>
    </row>
    <row r="36" spans="5:39" ht="18">
      <c r="E36" s="3"/>
      <c r="F36" s="3"/>
      <c r="G36" s="3"/>
      <c r="H36" s="3"/>
      <c r="I36" s="3"/>
      <c r="J36" s="3"/>
      <c r="K36" s="3"/>
      <c r="AM36" s="107"/>
    </row>
  </sheetData>
  <mergeCells count="16">
    <mergeCell ref="E36:K36"/>
    <mergeCell ref="E31:K31"/>
    <mergeCell ref="E32:K32"/>
    <mergeCell ref="E33:K33"/>
    <mergeCell ref="E34:K34"/>
    <mergeCell ref="AK34:AM34"/>
    <mergeCell ref="J20:K20"/>
    <mergeCell ref="J21:K21"/>
    <mergeCell ref="J24:K24"/>
    <mergeCell ref="J25:K25"/>
    <mergeCell ref="J26:K26"/>
    <mergeCell ref="J12:K12"/>
    <mergeCell ref="J13:K13"/>
    <mergeCell ref="J14:K14"/>
    <mergeCell ref="J18:K18"/>
    <mergeCell ref="J19:K19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45"/>
  <sheetViews>
    <sheetView tabSelected="1" topLeftCell="B7" zoomScale="86" zoomScaleNormal="86" workbookViewId="0">
      <selection activeCell="AR14" sqref="AR14"/>
    </sheetView>
  </sheetViews>
  <sheetFormatPr defaultColWidth="9" defaultRowHeight="18"/>
  <cols>
    <col min="1" max="1" width="8.125" style="108" customWidth="1"/>
    <col min="2" max="2" width="21.75" style="109" customWidth="1"/>
    <col min="3" max="3" width="7" hidden="1" customWidth="1"/>
    <col min="4" max="4" width="4.875" hidden="1" customWidth="1"/>
    <col min="5" max="5" width="4" hidden="1" customWidth="1"/>
    <col min="6" max="6" width="2.75" hidden="1" customWidth="1"/>
    <col min="7" max="7" width="4.625" hidden="1" customWidth="1"/>
    <col min="8" max="8" width="6.25" hidden="1" customWidth="1"/>
    <col min="9" max="9" width="4.875" hidden="1" customWidth="1"/>
    <col min="10" max="10" width="3.25" hidden="1" customWidth="1"/>
    <col min="11" max="11" width="5.25" hidden="1" customWidth="1"/>
    <col min="12" max="12" width="12.75" style="17" hidden="1" customWidth="1"/>
    <col min="13" max="13" width="13" style="17" customWidth="1"/>
    <col min="14" max="14" width="5.5" customWidth="1"/>
    <col min="15" max="23" width="5" customWidth="1"/>
    <col min="24" max="24" width="1" customWidth="1"/>
    <col min="25" max="25" width="5" customWidth="1"/>
    <col min="26" max="26" width="1" customWidth="1"/>
    <col min="27" max="35" width="5" customWidth="1"/>
    <col min="36" max="36" width="1" customWidth="1"/>
    <col min="37" max="37" width="5" customWidth="1"/>
    <col min="38" max="38" width="1" customWidth="1"/>
    <col min="39" max="39" width="16" customWidth="1"/>
    <col min="40" max="40" width="9.625" customWidth="1"/>
    <col min="41" max="41" width="9" style="17" hidden="1"/>
    <col min="42" max="42" width="20.25" customWidth="1"/>
    <col min="43" max="43" width="9.25" customWidth="1"/>
    <col min="44" max="44" width="4.875" customWidth="1"/>
    <col min="45" max="45" width="17.875" customWidth="1"/>
    <col min="46" max="46" width="7.625" customWidth="1"/>
    <col min="47" max="47" width="6.75" customWidth="1"/>
    <col min="48" max="48" width="22.25" style="110" customWidth="1"/>
    <col min="49" max="49" width="9" style="111"/>
    <col min="1012" max="1024" width="10.5" customWidth="1"/>
  </cols>
  <sheetData>
    <row r="1" spans="1:51" ht="17.100000000000001" customHeight="1">
      <c r="H1" s="15"/>
      <c r="I1" s="16"/>
    </row>
    <row r="2" spans="1:51" ht="17.100000000000001" customHeight="1">
      <c r="H2" s="16"/>
      <c r="I2" s="16"/>
    </row>
    <row r="3" spans="1:51" ht="17.100000000000001" customHeight="1">
      <c r="E3" s="17"/>
      <c r="H3" s="16"/>
      <c r="I3" s="16"/>
      <c r="M3" s="112" t="s">
        <v>0</v>
      </c>
      <c r="N3" s="19"/>
      <c r="O3" s="20">
        <v>1</v>
      </c>
      <c r="P3" s="20">
        <v>2</v>
      </c>
      <c r="Q3" s="20">
        <v>3</v>
      </c>
      <c r="R3" s="20">
        <v>4</v>
      </c>
      <c r="S3" s="20">
        <v>5</v>
      </c>
      <c r="T3" s="20">
        <v>6</v>
      </c>
      <c r="U3" s="20">
        <v>7</v>
      </c>
      <c r="V3" s="20">
        <v>8</v>
      </c>
      <c r="W3" s="20">
        <v>9</v>
      </c>
      <c r="X3" s="21"/>
      <c r="Y3" s="20" t="s">
        <v>1</v>
      </c>
      <c r="Z3" s="21"/>
      <c r="AA3" s="20">
        <v>10</v>
      </c>
      <c r="AB3" s="20">
        <v>11</v>
      </c>
      <c r="AC3" s="20">
        <v>12</v>
      </c>
      <c r="AD3" s="20">
        <v>13</v>
      </c>
      <c r="AE3" s="20">
        <v>14</v>
      </c>
      <c r="AF3" s="20">
        <v>15</v>
      </c>
      <c r="AG3" s="20">
        <v>16</v>
      </c>
      <c r="AH3" s="20">
        <v>17</v>
      </c>
      <c r="AI3" s="20">
        <v>18</v>
      </c>
      <c r="AJ3" s="21"/>
      <c r="AK3" s="20" t="s">
        <v>2</v>
      </c>
      <c r="AL3" s="21"/>
      <c r="AM3" s="22" t="s">
        <v>3</v>
      </c>
    </row>
    <row r="4" spans="1:51" ht="17.100000000000001" customHeight="1">
      <c r="H4" s="16"/>
      <c r="I4" s="16"/>
      <c r="M4" s="113" t="s">
        <v>4</v>
      </c>
      <c r="N4" s="19"/>
      <c r="O4" s="25">
        <v>3</v>
      </c>
      <c r="P4" s="25">
        <v>3</v>
      </c>
      <c r="Q4" s="25">
        <v>3</v>
      </c>
      <c r="R4" s="25">
        <v>3</v>
      </c>
      <c r="S4" s="25">
        <v>3</v>
      </c>
      <c r="T4" s="25">
        <v>3</v>
      </c>
      <c r="U4" s="25">
        <v>3</v>
      </c>
      <c r="V4" s="25">
        <v>3</v>
      </c>
      <c r="W4" s="25">
        <v>3</v>
      </c>
      <c r="X4" s="26"/>
      <c r="Y4" s="25">
        <f>SUM(O4:W4)</f>
        <v>27</v>
      </c>
      <c r="Z4" s="27"/>
      <c r="AA4" s="28">
        <v>3</v>
      </c>
      <c r="AB4" s="28">
        <v>3</v>
      </c>
      <c r="AC4" s="28">
        <v>3</v>
      </c>
      <c r="AD4" s="28">
        <v>3</v>
      </c>
      <c r="AE4" s="28">
        <v>3</v>
      </c>
      <c r="AF4" s="28">
        <v>3</v>
      </c>
      <c r="AG4" s="28">
        <v>3</v>
      </c>
      <c r="AH4" s="28">
        <v>3</v>
      </c>
      <c r="AI4" s="28">
        <v>3</v>
      </c>
      <c r="AJ4" s="29"/>
      <c r="AK4" s="30">
        <f>SUM(AA4:AI4)</f>
        <v>27</v>
      </c>
      <c r="AL4" s="27"/>
      <c r="AM4" s="31">
        <f>AK4+Y4</f>
        <v>54</v>
      </c>
    </row>
    <row r="5" spans="1:51" ht="17.100000000000001" customHeight="1">
      <c r="H5" s="16"/>
      <c r="I5" s="16"/>
      <c r="M5" s="114" t="s">
        <v>5</v>
      </c>
      <c r="N5" s="19"/>
      <c r="O5" s="33">
        <v>15</v>
      </c>
      <c r="P5" s="33">
        <v>3</v>
      </c>
      <c r="Q5" s="33">
        <v>17</v>
      </c>
      <c r="R5" s="33">
        <v>1</v>
      </c>
      <c r="S5" s="33">
        <v>13</v>
      </c>
      <c r="T5" s="33">
        <v>11</v>
      </c>
      <c r="U5" s="33">
        <v>7</v>
      </c>
      <c r="V5" s="33">
        <v>5</v>
      </c>
      <c r="W5" s="33">
        <v>9</v>
      </c>
      <c r="X5" s="33"/>
      <c r="Y5" s="33"/>
      <c r="Z5" s="27"/>
      <c r="AA5" s="34">
        <v>16</v>
      </c>
      <c r="AB5" s="34">
        <v>4</v>
      </c>
      <c r="AC5" s="34">
        <v>18</v>
      </c>
      <c r="AD5" s="34">
        <v>2</v>
      </c>
      <c r="AE5" s="34">
        <v>14</v>
      </c>
      <c r="AF5" s="34">
        <v>12</v>
      </c>
      <c r="AG5" s="34">
        <v>8</v>
      </c>
      <c r="AH5" s="34">
        <v>6</v>
      </c>
      <c r="AI5" s="34">
        <v>10</v>
      </c>
      <c r="AJ5" s="34"/>
      <c r="AK5" s="35"/>
      <c r="AL5" s="35"/>
      <c r="AM5" s="35"/>
    </row>
    <row r="6" spans="1:51" ht="17.100000000000001" customHeight="1">
      <c r="H6" s="16"/>
      <c r="I6" s="16"/>
    </row>
    <row r="7" spans="1:51" ht="17.100000000000001" customHeight="1">
      <c r="H7" s="16"/>
      <c r="I7" s="16"/>
    </row>
    <row r="9" spans="1:51" ht="17.100000000000001" customHeight="1">
      <c r="B9" s="115" t="s">
        <v>26</v>
      </c>
      <c r="C9" s="88"/>
      <c r="D9" s="89"/>
      <c r="E9" s="90" t="s">
        <v>24</v>
      </c>
      <c r="F9" s="90" t="s">
        <v>9</v>
      </c>
      <c r="G9" s="90" t="s">
        <v>10</v>
      </c>
      <c r="H9" s="90" t="s">
        <v>11</v>
      </c>
      <c r="I9" s="90" t="s">
        <v>12</v>
      </c>
      <c r="J9" s="91" t="s">
        <v>13</v>
      </c>
      <c r="K9" s="91" t="s">
        <v>14</v>
      </c>
      <c r="L9" s="91" t="s">
        <v>27</v>
      </c>
      <c r="M9" s="91" t="s">
        <v>28</v>
      </c>
      <c r="N9" s="116"/>
      <c r="O9" s="117">
        <v>1</v>
      </c>
      <c r="P9" s="117">
        <v>2</v>
      </c>
      <c r="Q9" s="117">
        <v>3</v>
      </c>
      <c r="R9" s="117">
        <v>4</v>
      </c>
      <c r="S9" s="117">
        <v>5</v>
      </c>
      <c r="T9" s="117">
        <v>6</v>
      </c>
      <c r="U9" s="117">
        <v>7</v>
      </c>
      <c r="V9" s="117">
        <v>8</v>
      </c>
      <c r="W9" s="117">
        <v>9</v>
      </c>
      <c r="X9" s="116"/>
      <c r="Y9" s="117" t="s">
        <v>1</v>
      </c>
      <c r="Z9" s="116"/>
      <c r="AA9" s="117">
        <v>10</v>
      </c>
      <c r="AB9" s="117">
        <v>11</v>
      </c>
      <c r="AC9" s="117">
        <v>12</v>
      </c>
      <c r="AD9" s="117">
        <v>13</v>
      </c>
      <c r="AE9" s="117">
        <v>14</v>
      </c>
      <c r="AF9" s="117">
        <v>15</v>
      </c>
      <c r="AG9" s="117">
        <v>16</v>
      </c>
      <c r="AH9" s="117">
        <v>17</v>
      </c>
      <c r="AI9" s="117">
        <v>18</v>
      </c>
      <c r="AJ9" s="40"/>
      <c r="AK9" s="117" t="s">
        <v>2</v>
      </c>
      <c r="AL9" s="42"/>
      <c r="AM9" s="118" t="s">
        <v>29</v>
      </c>
    </row>
    <row r="10" spans="1:51" ht="17.100000000000001" customHeight="1">
      <c r="A10" s="108">
        <v>22.5</v>
      </c>
      <c r="B10" s="119" t="s">
        <v>30</v>
      </c>
      <c r="C10" s="93"/>
      <c r="D10" s="94"/>
      <c r="E10" s="120"/>
      <c r="F10" s="95" t="s">
        <v>31</v>
      </c>
      <c r="G10" s="95" t="s">
        <v>18</v>
      </c>
      <c r="H10" s="95">
        <v>72</v>
      </c>
      <c r="I10" s="95">
        <v>140</v>
      </c>
      <c r="J10" s="120">
        <v>12</v>
      </c>
      <c r="K10" s="97">
        <f>IF(J10="","X",(IFERROR(ROUND((J10*I10/113)+H10-$AM$4,0),"X")))</f>
        <v>33</v>
      </c>
      <c r="L10" s="121">
        <v>1</v>
      </c>
      <c r="M10" s="98">
        <v>23</v>
      </c>
      <c r="N10" s="35"/>
      <c r="O10" s="122">
        <v>5</v>
      </c>
      <c r="P10" s="122">
        <v>3</v>
      </c>
      <c r="Q10" s="122">
        <v>3</v>
      </c>
      <c r="R10" s="122">
        <v>4</v>
      </c>
      <c r="S10" s="122">
        <v>4</v>
      </c>
      <c r="T10" s="122">
        <v>5</v>
      </c>
      <c r="U10" s="122">
        <v>3</v>
      </c>
      <c r="V10" s="122">
        <v>4</v>
      </c>
      <c r="W10" s="122">
        <v>4</v>
      </c>
      <c r="X10" s="27"/>
      <c r="Y10" s="30">
        <f>SUM(O10:W10)</f>
        <v>35</v>
      </c>
      <c r="Z10" s="27"/>
      <c r="AA10" s="120">
        <v>3</v>
      </c>
      <c r="AB10" s="120">
        <v>4</v>
      </c>
      <c r="AC10" s="120">
        <v>6</v>
      </c>
      <c r="AD10" s="120">
        <v>4</v>
      </c>
      <c r="AE10" s="120">
        <v>4</v>
      </c>
      <c r="AF10" s="120">
        <v>4</v>
      </c>
      <c r="AG10" s="120">
        <v>4</v>
      </c>
      <c r="AH10" s="120">
        <v>4</v>
      </c>
      <c r="AI10" s="120">
        <v>3</v>
      </c>
      <c r="AJ10" s="27"/>
      <c r="AK10" s="30">
        <f>SUM(AA10:AI10)</f>
        <v>36</v>
      </c>
      <c r="AL10" s="35"/>
      <c r="AM10" s="123">
        <f>AK10+Y10</f>
        <v>71</v>
      </c>
    </row>
    <row r="11" spans="1:51" ht="17.100000000000001" customHeight="1">
      <c r="C11" s="100"/>
      <c r="D11" s="101"/>
      <c r="E11" s="101"/>
      <c r="F11" s="101"/>
      <c r="G11" s="101"/>
      <c r="H11" s="101"/>
      <c r="I11" s="101"/>
      <c r="J11" s="101"/>
      <c r="K11" s="102" t="s">
        <v>19</v>
      </c>
      <c r="L11" s="102"/>
      <c r="M11" s="102"/>
      <c r="N11" s="57"/>
      <c r="O11" s="124">
        <f t="shared" ref="O11:W11" si="0">IFERROR($M10-O$5,"")</f>
        <v>8</v>
      </c>
      <c r="P11" s="124">
        <f t="shared" si="0"/>
        <v>20</v>
      </c>
      <c r="Q11" s="124">
        <f t="shared" si="0"/>
        <v>6</v>
      </c>
      <c r="R11" s="124">
        <f t="shared" si="0"/>
        <v>22</v>
      </c>
      <c r="S11" s="124">
        <f t="shared" si="0"/>
        <v>10</v>
      </c>
      <c r="T11" s="124">
        <f t="shared" si="0"/>
        <v>12</v>
      </c>
      <c r="U11" s="124">
        <f t="shared" si="0"/>
        <v>16</v>
      </c>
      <c r="V11" s="124">
        <f t="shared" si="0"/>
        <v>18</v>
      </c>
      <c r="W11" s="124">
        <f t="shared" si="0"/>
        <v>14</v>
      </c>
      <c r="X11" s="124"/>
      <c r="Y11" s="124"/>
      <c r="Z11" s="124"/>
      <c r="AA11" s="124">
        <f t="shared" ref="AA11:AI11" si="1">IFERROR($M10-AA$5,"")</f>
        <v>7</v>
      </c>
      <c r="AB11" s="124">
        <f t="shared" si="1"/>
        <v>19</v>
      </c>
      <c r="AC11" s="124">
        <f t="shared" si="1"/>
        <v>5</v>
      </c>
      <c r="AD11" s="124">
        <f t="shared" si="1"/>
        <v>21</v>
      </c>
      <c r="AE11" s="124">
        <f t="shared" si="1"/>
        <v>9</v>
      </c>
      <c r="AF11" s="124">
        <f t="shared" si="1"/>
        <v>11</v>
      </c>
      <c r="AG11" s="124">
        <f t="shared" si="1"/>
        <v>15</v>
      </c>
      <c r="AH11" s="124">
        <f t="shared" si="1"/>
        <v>17</v>
      </c>
      <c r="AI11" s="124">
        <f t="shared" si="1"/>
        <v>13</v>
      </c>
      <c r="AJ11" s="124"/>
      <c r="AK11" s="124"/>
      <c r="AL11" s="57"/>
      <c r="AM11" s="57"/>
    </row>
    <row r="12" spans="1:51" ht="17.100000000000001" customHeight="1">
      <c r="C12" s="100"/>
      <c r="D12" s="101"/>
      <c r="E12" s="101"/>
      <c r="F12" s="101"/>
      <c r="G12" s="101"/>
      <c r="H12" s="101"/>
      <c r="I12" s="101"/>
      <c r="J12" s="101"/>
      <c r="K12" s="101" t="s">
        <v>32</v>
      </c>
      <c r="L12" s="101"/>
      <c r="M12" s="125" t="s">
        <v>33</v>
      </c>
      <c r="N12" s="57"/>
      <c r="O12" s="124">
        <f t="shared" ref="O12:W12" si="2">IF(O11="","",IF(O11&lt;0,0,IF(O11&lt;18,1,IF(O11&lt;36,2,3))))</f>
        <v>1</v>
      </c>
      <c r="P12" s="124">
        <f t="shared" si="2"/>
        <v>2</v>
      </c>
      <c r="Q12" s="124">
        <f t="shared" si="2"/>
        <v>1</v>
      </c>
      <c r="R12" s="124">
        <f t="shared" si="2"/>
        <v>2</v>
      </c>
      <c r="S12" s="124">
        <f t="shared" si="2"/>
        <v>1</v>
      </c>
      <c r="T12" s="124">
        <f t="shared" si="2"/>
        <v>1</v>
      </c>
      <c r="U12" s="124">
        <f t="shared" si="2"/>
        <v>1</v>
      </c>
      <c r="V12" s="124">
        <f t="shared" si="2"/>
        <v>2</v>
      </c>
      <c r="W12" s="124">
        <f t="shared" si="2"/>
        <v>1</v>
      </c>
      <c r="X12" s="124"/>
      <c r="Y12" s="124"/>
      <c r="Z12" s="124"/>
      <c r="AA12" s="124">
        <f t="shared" ref="AA12:AI12" si="3">IF(AA11="","",IF(AA11&lt;0,0,IF(AA11&lt;18,1,IF(AA11&lt;36,2,3))))</f>
        <v>1</v>
      </c>
      <c r="AB12" s="124">
        <f t="shared" si="3"/>
        <v>2</v>
      </c>
      <c r="AC12" s="124">
        <f t="shared" si="3"/>
        <v>1</v>
      </c>
      <c r="AD12" s="124">
        <f t="shared" si="3"/>
        <v>2</v>
      </c>
      <c r="AE12" s="124">
        <f t="shared" si="3"/>
        <v>1</v>
      </c>
      <c r="AF12" s="124">
        <f t="shared" si="3"/>
        <v>1</v>
      </c>
      <c r="AG12" s="124">
        <f t="shared" si="3"/>
        <v>1</v>
      </c>
      <c r="AH12" s="124">
        <f t="shared" si="3"/>
        <v>1</v>
      </c>
      <c r="AI12" s="124">
        <f t="shared" si="3"/>
        <v>1</v>
      </c>
      <c r="AJ12" s="124"/>
      <c r="AK12" s="124"/>
      <c r="AL12" s="57"/>
      <c r="AM12" s="126" t="s">
        <v>34</v>
      </c>
      <c r="AP12" s="2" t="s">
        <v>35</v>
      </c>
      <c r="AQ12" s="2"/>
      <c r="AR12" s="128"/>
      <c r="AS12" s="2" t="s">
        <v>36</v>
      </c>
      <c r="AT12" s="2"/>
      <c r="AV12" s="2" t="s">
        <v>37</v>
      </c>
      <c r="AW12" s="2"/>
      <c r="AX12" s="2"/>
      <c r="AY12" s="2"/>
    </row>
    <row r="13" spans="1:51" ht="17.100000000000001" customHeight="1">
      <c r="C13" s="100"/>
      <c r="D13" s="101"/>
      <c r="E13" s="101"/>
      <c r="F13" s="101"/>
      <c r="G13" s="101"/>
      <c r="H13" s="101"/>
      <c r="I13" s="101"/>
      <c r="J13" s="101"/>
      <c r="K13" s="129"/>
      <c r="L13" s="130" t="s">
        <v>38</v>
      </c>
      <c r="M13" s="95" t="s">
        <v>39</v>
      </c>
      <c r="N13" s="57"/>
      <c r="O13" s="113"/>
      <c r="P13" s="113">
        <f t="shared" ref="P13:W13" si="4">IFERROR(IF((P$4-P10+2+P12)&lt;0,0,IF(P10="","",(P$4-P10+2+P12))),"")</f>
        <v>4</v>
      </c>
      <c r="Q13" s="113">
        <f t="shared" si="4"/>
        <v>3</v>
      </c>
      <c r="R13" s="113">
        <f t="shared" si="4"/>
        <v>3</v>
      </c>
      <c r="S13" s="113">
        <f t="shared" si="4"/>
        <v>2</v>
      </c>
      <c r="T13" s="113">
        <f t="shared" si="4"/>
        <v>1</v>
      </c>
      <c r="U13" s="113">
        <f t="shared" si="4"/>
        <v>3</v>
      </c>
      <c r="V13" s="113">
        <f t="shared" si="4"/>
        <v>3</v>
      </c>
      <c r="W13" s="113">
        <f t="shared" si="4"/>
        <v>2</v>
      </c>
      <c r="X13" s="124"/>
      <c r="Y13" s="30">
        <f>SUM(O13:W13)</f>
        <v>21</v>
      </c>
      <c r="Z13" s="124"/>
      <c r="AA13" s="113">
        <f t="shared" ref="AA13:AI13" si="5">IFERROR(IF((AA$4-AA10+2+AA12)&lt;0,0,IF(AA10="","",(AA$4-AA10+2+AA12))),"")</f>
        <v>3</v>
      </c>
      <c r="AB13" s="113">
        <f t="shared" si="5"/>
        <v>3</v>
      </c>
      <c r="AC13" s="113">
        <f t="shared" si="5"/>
        <v>0</v>
      </c>
      <c r="AD13" s="113">
        <f t="shared" si="5"/>
        <v>3</v>
      </c>
      <c r="AE13" s="113">
        <f t="shared" si="5"/>
        <v>2</v>
      </c>
      <c r="AF13" s="113">
        <f t="shared" si="5"/>
        <v>2</v>
      </c>
      <c r="AG13" s="113">
        <f t="shared" si="5"/>
        <v>2</v>
      </c>
      <c r="AH13" s="113">
        <f t="shared" si="5"/>
        <v>2</v>
      </c>
      <c r="AI13" s="113">
        <f t="shared" si="5"/>
        <v>3</v>
      </c>
      <c r="AJ13" s="124"/>
      <c r="AK13" s="30">
        <f>SUM(AA13:AI13)</f>
        <v>20</v>
      </c>
      <c r="AL13" s="57"/>
      <c r="AM13" s="131">
        <f>SUM(Y13,AK13)</f>
        <v>41</v>
      </c>
      <c r="AP13" s="128"/>
      <c r="AQ13" s="128"/>
      <c r="AR13" s="128"/>
      <c r="AS13" s="128"/>
      <c r="AT13" s="128"/>
      <c r="AV13" s="132"/>
      <c r="AW13" s="133" t="s">
        <v>40</v>
      </c>
      <c r="AX13" s="134" t="s">
        <v>41</v>
      </c>
      <c r="AY13" s="134" t="s">
        <v>42</v>
      </c>
    </row>
    <row r="14" spans="1:51" ht="17.100000000000001" customHeight="1">
      <c r="AO14" s="17">
        <v>1</v>
      </c>
      <c r="AP14" s="135" t="s">
        <v>43</v>
      </c>
      <c r="AQ14" s="17">
        <v>66</v>
      </c>
      <c r="AR14" s="17">
        <v>3</v>
      </c>
      <c r="AS14" s="135" t="s">
        <v>44</v>
      </c>
      <c r="AT14" s="17">
        <v>44</v>
      </c>
      <c r="AV14" s="135" t="s">
        <v>44</v>
      </c>
      <c r="AW14" s="136">
        <v>21</v>
      </c>
      <c r="AX14" s="17">
        <v>67</v>
      </c>
      <c r="AY14" s="134">
        <f t="shared" ref="AY14:AY35" si="6">AX14-AW14</f>
        <v>46</v>
      </c>
    </row>
    <row r="15" spans="1:51" ht="17.100000000000001" customHeight="1">
      <c r="B15" s="115" t="s">
        <v>26</v>
      </c>
      <c r="C15" s="88"/>
      <c r="D15" s="89"/>
      <c r="E15" s="90" t="s">
        <v>24</v>
      </c>
      <c r="F15" s="90" t="s">
        <v>9</v>
      </c>
      <c r="G15" s="90" t="s">
        <v>10</v>
      </c>
      <c r="H15" s="90" t="s">
        <v>11</v>
      </c>
      <c r="I15" s="90" t="s">
        <v>12</v>
      </c>
      <c r="J15" s="91" t="s">
        <v>13</v>
      </c>
      <c r="K15" s="91" t="s">
        <v>14</v>
      </c>
      <c r="L15" s="91" t="s">
        <v>27</v>
      </c>
      <c r="M15" s="91" t="s">
        <v>28</v>
      </c>
      <c r="N15" s="116"/>
      <c r="O15" s="117">
        <v>1</v>
      </c>
      <c r="P15" s="117">
        <v>2</v>
      </c>
      <c r="Q15" s="117">
        <v>3</v>
      </c>
      <c r="R15" s="117">
        <v>4</v>
      </c>
      <c r="S15" s="117">
        <v>5</v>
      </c>
      <c r="T15" s="117">
        <v>6</v>
      </c>
      <c r="U15" s="117">
        <v>7</v>
      </c>
      <c r="V15" s="117">
        <v>8</v>
      </c>
      <c r="W15" s="117">
        <v>9</v>
      </c>
      <c r="X15" s="116"/>
      <c r="Y15" s="117" t="s">
        <v>1</v>
      </c>
      <c r="Z15" s="116"/>
      <c r="AA15" s="117">
        <v>10</v>
      </c>
      <c r="AB15" s="117">
        <v>11</v>
      </c>
      <c r="AC15" s="117">
        <v>12</v>
      </c>
      <c r="AD15" s="117">
        <v>13</v>
      </c>
      <c r="AE15" s="117">
        <v>14</v>
      </c>
      <c r="AF15" s="117">
        <v>15</v>
      </c>
      <c r="AG15" s="117">
        <v>16</v>
      </c>
      <c r="AH15" s="117">
        <v>17</v>
      </c>
      <c r="AI15" s="117">
        <v>18</v>
      </c>
      <c r="AJ15" s="40"/>
      <c r="AK15" s="117" t="s">
        <v>2</v>
      </c>
      <c r="AL15" s="42"/>
      <c r="AM15" s="118" t="s">
        <v>29</v>
      </c>
      <c r="AO15" s="17">
        <v>2</v>
      </c>
      <c r="AP15" s="135" t="s">
        <v>45</v>
      </c>
      <c r="AQ15" s="17">
        <v>66</v>
      </c>
      <c r="AR15" s="17">
        <v>2</v>
      </c>
      <c r="AS15" s="137" t="s">
        <v>30</v>
      </c>
      <c r="AT15" s="17">
        <v>41</v>
      </c>
      <c r="AV15" s="137" t="s">
        <v>30</v>
      </c>
      <c r="AW15" s="136">
        <v>22.5</v>
      </c>
      <c r="AX15" s="17">
        <v>71</v>
      </c>
      <c r="AY15" s="134">
        <f t="shared" si="6"/>
        <v>48.5</v>
      </c>
    </row>
    <row r="16" spans="1:51" ht="17.100000000000001" customHeight="1">
      <c r="A16" s="108">
        <v>16.5</v>
      </c>
      <c r="B16" s="138" t="s">
        <v>46</v>
      </c>
      <c r="C16" s="93"/>
      <c r="D16" s="94"/>
      <c r="E16" s="120"/>
      <c r="F16" s="95" t="s">
        <v>31</v>
      </c>
      <c r="G16" s="95" t="s">
        <v>18</v>
      </c>
      <c r="H16" s="95">
        <v>72</v>
      </c>
      <c r="I16" s="95">
        <v>140</v>
      </c>
      <c r="J16" s="120">
        <v>12</v>
      </c>
      <c r="K16" s="97">
        <f>IF(J16="","X",(IFERROR(ROUND((J16*I16/113)+H16-$AM$4,0),"X")))</f>
        <v>33</v>
      </c>
      <c r="L16" s="121">
        <v>1</v>
      </c>
      <c r="M16" s="98">
        <v>17</v>
      </c>
      <c r="N16" s="35"/>
      <c r="O16" s="122">
        <v>4</v>
      </c>
      <c r="P16" s="122">
        <v>5</v>
      </c>
      <c r="Q16" s="122">
        <v>3</v>
      </c>
      <c r="R16" s="122">
        <v>4</v>
      </c>
      <c r="S16" s="122">
        <v>3</v>
      </c>
      <c r="T16" s="122">
        <v>4</v>
      </c>
      <c r="U16" s="122">
        <v>3</v>
      </c>
      <c r="V16" s="122">
        <v>3</v>
      </c>
      <c r="W16" s="122">
        <v>4</v>
      </c>
      <c r="X16" s="27"/>
      <c r="Y16" s="30">
        <f>SUM(O16:W16)</f>
        <v>33</v>
      </c>
      <c r="Z16" s="27"/>
      <c r="AA16" s="120">
        <v>4</v>
      </c>
      <c r="AB16" s="120">
        <v>3</v>
      </c>
      <c r="AC16" s="120">
        <v>5</v>
      </c>
      <c r="AD16" s="120">
        <v>4</v>
      </c>
      <c r="AE16" s="120">
        <v>3</v>
      </c>
      <c r="AF16" s="120">
        <v>4</v>
      </c>
      <c r="AG16" s="120">
        <v>5</v>
      </c>
      <c r="AH16" s="120">
        <v>3</v>
      </c>
      <c r="AI16" s="120">
        <v>5</v>
      </c>
      <c r="AJ16" s="27"/>
      <c r="AK16" s="30">
        <f>SUM(AA16:AI16)</f>
        <v>36</v>
      </c>
      <c r="AL16" s="35"/>
      <c r="AM16" s="123">
        <f>AK16+Y16</f>
        <v>69</v>
      </c>
      <c r="AO16" s="17">
        <v>3</v>
      </c>
      <c r="AP16" s="139" t="s">
        <v>47</v>
      </c>
      <c r="AQ16" s="17">
        <v>66</v>
      </c>
      <c r="AR16" s="17">
        <v>1</v>
      </c>
      <c r="AS16" s="135" t="s">
        <v>48</v>
      </c>
      <c r="AT16" s="17">
        <v>40</v>
      </c>
      <c r="AV16" s="135" t="s">
        <v>48</v>
      </c>
      <c r="AW16" s="136">
        <v>17</v>
      </c>
      <c r="AX16" s="17">
        <v>67</v>
      </c>
      <c r="AY16" s="134">
        <f t="shared" si="6"/>
        <v>50</v>
      </c>
    </row>
    <row r="17" spans="1:51" ht="17.100000000000001" customHeight="1">
      <c r="C17" s="100"/>
      <c r="D17" s="101"/>
      <c r="E17" s="101"/>
      <c r="F17" s="101"/>
      <c r="G17" s="101"/>
      <c r="H17" s="101"/>
      <c r="I17" s="101"/>
      <c r="J17" s="101"/>
      <c r="K17" s="102" t="s">
        <v>19</v>
      </c>
      <c r="L17" s="102"/>
      <c r="M17" s="140"/>
      <c r="N17" s="57"/>
      <c r="O17" s="124">
        <f t="shared" ref="O17:W17" si="7">IFERROR($M16-O$5,"")</f>
        <v>2</v>
      </c>
      <c r="P17" s="124">
        <f t="shared" si="7"/>
        <v>14</v>
      </c>
      <c r="Q17" s="124">
        <f t="shared" si="7"/>
        <v>0</v>
      </c>
      <c r="R17" s="124">
        <f t="shared" si="7"/>
        <v>16</v>
      </c>
      <c r="S17" s="124">
        <f t="shared" si="7"/>
        <v>4</v>
      </c>
      <c r="T17" s="124">
        <f t="shared" si="7"/>
        <v>6</v>
      </c>
      <c r="U17" s="124">
        <f t="shared" si="7"/>
        <v>10</v>
      </c>
      <c r="V17" s="124">
        <f t="shared" si="7"/>
        <v>12</v>
      </c>
      <c r="W17" s="124">
        <f t="shared" si="7"/>
        <v>8</v>
      </c>
      <c r="X17" s="124"/>
      <c r="Y17" s="124"/>
      <c r="Z17" s="124"/>
      <c r="AA17" s="124">
        <f t="shared" ref="AA17:AI17" si="8">IFERROR($M16-AA$5,"")</f>
        <v>1</v>
      </c>
      <c r="AB17" s="124">
        <f t="shared" si="8"/>
        <v>13</v>
      </c>
      <c r="AC17" s="124">
        <f t="shared" si="8"/>
        <v>-1</v>
      </c>
      <c r="AD17" s="124">
        <f t="shared" si="8"/>
        <v>15</v>
      </c>
      <c r="AE17" s="124">
        <f t="shared" si="8"/>
        <v>3</v>
      </c>
      <c r="AF17" s="124">
        <f t="shared" si="8"/>
        <v>5</v>
      </c>
      <c r="AG17" s="124">
        <f t="shared" si="8"/>
        <v>9</v>
      </c>
      <c r="AH17" s="124">
        <f t="shared" si="8"/>
        <v>11</v>
      </c>
      <c r="AI17" s="124">
        <f t="shared" si="8"/>
        <v>7</v>
      </c>
      <c r="AJ17" s="124"/>
      <c r="AK17" s="124"/>
      <c r="AL17" s="57"/>
      <c r="AM17" s="57"/>
      <c r="AO17" s="17">
        <v>4</v>
      </c>
      <c r="AP17" s="135" t="s">
        <v>48</v>
      </c>
      <c r="AQ17" s="17">
        <v>67</v>
      </c>
      <c r="AR17" s="17"/>
      <c r="AS17" s="135" t="s">
        <v>49</v>
      </c>
      <c r="AT17" s="17">
        <v>39</v>
      </c>
      <c r="AV17" s="139" t="s">
        <v>50</v>
      </c>
      <c r="AW17" s="136">
        <v>29</v>
      </c>
      <c r="AX17" s="17">
        <v>80</v>
      </c>
      <c r="AY17" s="134">
        <f t="shared" si="6"/>
        <v>51</v>
      </c>
    </row>
    <row r="18" spans="1:51" ht="17.100000000000001" customHeight="1">
      <c r="C18" s="100"/>
      <c r="D18" s="101"/>
      <c r="E18" s="101"/>
      <c r="F18" s="101"/>
      <c r="G18" s="101"/>
      <c r="H18" s="101"/>
      <c r="I18" s="101"/>
      <c r="J18" s="101"/>
      <c r="K18" s="101" t="s">
        <v>32</v>
      </c>
      <c r="L18" s="101"/>
      <c r="M18" s="125" t="s">
        <v>33</v>
      </c>
      <c r="N18" s="57"/>
      <c r="O18" s="124">
        <f t="shared" ref="O18:W18" si="9">IF(O17="","",IF(O17&lt;0,0,IF(O17&lt;18,1,IF(O17&lt;36,2,3))))</f>
        <v>1</v>
      </c>
      <c r="P18" s="124">
        <f t="shared" si="9"/>
        <v>1</v>
      </c>
      <c r="Q18" s="124">
        <f t="shared" si="9"/>
        <v>1</v>
      </c>
      <c r="R18" s="124">
        <f t="shared" si="9"/>
        <v>1</v>
      </c>
      <c r="S18" s="124">
        <f t="shared" si="9"/>
        <v>1</v>
      </c>
      <c r="T18" s="124">
        <f t="shared" si="9"/>
        <v>1</v>
      </c>
      <c r="U18" s="124">
        <f t="shared" si="9"/>
        <v>1</v>
      </c>
      <c r="V18" s="124">
        <f t="shared" si="9"/>
        <v>1</v>
      </c>
      <c r="W18" s="124">
        <f t="shared" si="9"/>
        <v>1</v>
      </c>
      <c r="X18" s="124"/>
      <c r="Y18" s="124"/>
      <c r="Z18" s="124"/>
      <c r="AA18" s="124">
        <f t="shared" ref="AA18:AI18" si="10">IF(AA17="","",IF(AA17&lt;0,0,IF(AA17&lt;18,1,IF(AA17&lt;36,2,3))))</f>
        <v>1</v>
      </c>
      <c r="AB18" s="124">
        <f t="shared" si="10"/>
        <v>1</v>
      </c>
      <c r="AC18" s="124">
        <f t="shared" si="10"/>
        <v>0</v>
      </c>
      <c r="AD18" s="124">
        <f t="shared" si="10"/>
        <v>1</v>
      </c>
      <c r="AE18" s="124">
        <f t="shared" si="10"/>
        <v>1</v>
      </c>
      <c r="AF18" s="124">
        <f t="shared" si="10"/>
        <v>1</v>
      </c>
      <c r="AG18" s="124">
        <f t="shared" si="10"/>
        <v>1</v>
      </c>
      <c r="AH18" s="124">
        <f t="shared" si="10"/>
        <v>1</v>
      </c>
      <c r="AI18" s="124">
        <f t="shared" si="10"/>
        <v>1</v>
      </c>
      <c r="AJ18" s="124"/>
      <c r="AK18" s="124"/>
      <c r="AL18" s="57"/>
      <c r="AM18" s="126" t="s">
        <v>34</v>
      </c>
      <c r="AO18" s="17">
        <v>5</v>
      </c>
      <c r="AP18" s="135" t="s">
        <v>44</v>
      </c>
      <c r="AQ18" s="17">
        <v>67</v>
      </c>
      <c r="AR18" s="17"/>
      <c r="AS18" s="139" t="s">
        <v>50</v>
      </c>
      <c r="AT18" s="17">
        <v>39</v>
      </c>
      <c r="AV18" s="135" t="s">
        <v>49</v>
      </c>
      <c r="AW18" s="136">
        <v>22.5</v>
      </c>
      <c r="AX18" s="17">
        <v>74</v>
      </c>
      <c r="AY18" s="134">
        <f t="shared" si="6"/>
        <v>51.5</v>
      </c>
    </row>
    <row r="19" spans="1:51" ht="17.100000000000001" customHeight="1">
      <c r="C19" s="100"/>
      <c r="D19" s="101"/>
      <c r="E19" s="101"/>
      <c r="F19" s="101"/>
      <c r="G19" s="101"/>
      <c r="H19" s="101"/>
      <c r="I19" s="101"/>
      <c r="J19" s="101"/>
      <c r="K19" s="129"/>
      <c r="L19" s="130" t="s">
        <v>38</v>
      </c>
      <c r="M19" s="95" t="s">
        <v>39</v>
      </c>
      <c r="N19" s="57"/>
      <c r="O19" s="113">
        <f t="shared" ref="O19:W19" si="11">IFERROR(IF((O$4-O16+2+O18)&lt;0,0,IF(O16="","",(O$4-O16+2+O18))),"")</f>
        <v>2</v>
      </c>
      <c r="P19" s="113">
        <f t="shared" si="11"/>
        <v>1</v>
      </c>
      <c r="Q19" s="113">
        <f t="shared" si="11"/>
        <v>3</v>
      </c>
      <c r="R19" s="113">
        <f t="shared" si="11"/>
        <v>2</v>
      </c>
      <c r="S19" s="113">
        <f t="shared" si="11"/>
        <v>3</v>
      </c>
      <c r="T19" s="113">
        <f t="shared" si="11"/>
        <v>2</v>
      </c>
      <c r="U19" s="113">
        <f t="shared" si="11"/>
        <v>3</v>
      </c>
      <c r="V19" s="113">
        <f t="shared" si="11"/>
        <v>3</v>
      </c>
      <c r="W19" s="113">
        <f t="shared" si="11"/>
        <v>2</v>
      </c>
      <c r="X19" s="124"/>
      <c r="Y19" s="30">
        <f>SUM(O19:W19)</f>
        <v>21</v>
      </c>
      <c r="Z19" s="124"/>
      <c r="AA19" s="113">
        <f t="shared" ref="AA19:AI19" si="12">IFERROR(IF((AA$4-AA16+2+AA18)&lt;0,0,IF(AA16="","",(AA$4-AA16+2+AA18))),"")</f>
        <v>2</v>
      </c>
      <c r="AB19" s="113">
        <f t="shared" si="12"/>
        <v>3</v>
      </c>
      <c r="AC19" s="113">
        <f t="shared" si="12"/>
        <v>0</v>
      </c>
      <c r="AD19" s="113">
        <f t="shared" si="12"/>
        <v>2</v>
      </c>
      <c r="AE19" s="113">
        <f t="shared" si="12"/>
        <v>3</v>
      </c>
      <c r="AF19" s="113">
        <f t="shared" si="12"/>
        <v>2</v>
      </c>
      <c r="AG19" s="113">
        <f t="shared" si="12"/>
        <v>1</v>
      </c>
      <c r="AH19" s="113">
        <f t="shared" si="12"/>
        <v>3</v>
      </c>
      <c r="AI19" s="113">
        <f t="shared" si="12"/>
        <v>1</v>
      </c>
      <c r="AJ19" s="124"/>
      <c r="AK19" s="30">
        <f>SUM(AA19:AI19)</f>
        <v>17</v>
      </c>
      <c r="AL19" s="57"/>
      <c r="AM19" s="131">
        <f>SUM(Y19,AK19)</f>
        <v>38</v>
      </c>
      <c r="AO19" s="17">
        <v>6</v>
      </c>
      <c r="AP19" s="135" t="s">
        <v>51</v>
      </c>
      <c r="AQ19" s="17">
        <v>68</v>
      </c>
      <c r="AR19" s="17"/>
      <c r="AS19" s="139" t="s">
        <v>47</v>
      </c>
      <c r="AT19" s="17">
        <v>39</v>
      </c>
      <c r="AV19" s="139" t="s">
        <v>47</v>
      </c>
      <c r="AW19" s="136">
        <v>14</v>
      </c>
      <c r="AX19" s="17">
        <v>66</v>
      </c>
      <c r="AY19" s="134">
        <f t="shared" si="6"/>
        <v>52</v>
      </c>
    </row>
    <row r="20" spans="1:51" ht="17.100000000000001" customHeight="1">
      <c r="AO20" s="17">
        <v>7</v>
      </c>
      <c r="AP20" s="135" t="s">
        <v>52</v>
      </c>
      <c r="AQ20" s="17">
        <v>68</v>
      </c>
      <c r="AR20" s="17"/>
      <c r="AS20" s="135" t="s">
        <v>46</v>
      </c>
      <c r="AT20" s="17">
        <v>38</v>
      </c>
      <c r="AV20" s="135" t="s">
        <v>46</v>
      </c>
      <c r="AW20" s="136">
        <v>16.5</v>
      </c>
      <c r="AX20" s="17">
        <v>69</v>
      </c>
      <c r="AY20" s="134">
        <f t="shared" si="6"/>
        <v>52.5</v>
      </c>
    </row>
    <row r="21" spans="1:51" ht="17.100000000000001" customHeight="1">
      <c r="B21" s="115" t="s">
        <v>26</v>
      </c>
      <c r="C21" s="88"/>
      <c r="D21" s="89"/>
      <c r="E21" s="90" t="s">
        <v>24</v>
      </c>
      <c r="F21" s="90" t="s">
        <v>9</v>
      </c>
      <c r="G21" s="90" t="s">
        <v>10</v>
      </c>
      <c r="H21" s="90" t="s">
        <v>11</v>
      </c>
      <c r="I21" s="90" t="s">
        <v>12</v>
      </c>
      <c r="J21" s="91" t="s">
        <v>13</v>
      </c>
      <c r="K21" s="91" t="s">
        <v>14</v>
      </c>
      <c r="L21" s="91" t="s">
        <v>27</v>
      </c>
      <c r="M21" s="91" t="s">
        <v>28</v>
      </c>
      <c r="N21" s="116"/>
      <c r="O21" s="117">
        <v>1</v>
      </c>
      <c r="P21" s="117">
        <v>2</v>
      </c>
      <c r="Q21" s="117">
        <v>3</v>
      </c>
      <c r="R21" s="117">
        <v>4</v>
      </c>
      <c r="S21" s="117">
        <v>5</v>
      </c>
      <c r="T21" s="117">
        <v>6</v>
      </c>
      <c r="U21" s="117">
        <v>7</v>
      </c>
      <c r="V21" s="117">
        <v>8</v>
      </c>
      <c r="W21" s="117">
        <v>9</v>
      </c>
      <c r="X21" s="116"/>
      <c r="Y21" s="117" t="s">
        <v>1</v>
      </c>
      <c r="Z21" s="116"/>
      <c r="AA21" s="117">
        <v>10</v>
      </c>
      <c r="AB21" s="117">
        <v>11</v>
      </c>
      <c r="AC21" s="117">
        <v>12</v>
      </c>
      <c r="AD21" s="117">
        <v>13</v>
      </c>
      <c r="AE21" s="117">
        <v>14</v>
      </c>
      <c r="AF21" s="117">
        <v>15</v>
      </c>
      <c r="AG21" s="117">
        <v>16</v>
      </c>
      <c r="AH21" s="117">
        <v>17</v>
      </c>
      <c r="AI21" s="117">
        <v>18</v>
      </c>
      <c r="AJ21" s="40"/>
      <c r="AK21" s="117" t="s">
        <v>2</v>
      </c>
      <c r="AL21" s="42"/>
      <c r="AM21" s="118" t="s">
        <v>29</v>
      </c>
      <c r="AO21" s="17">
        <v>8</v>
      </c>
      <c r="AP21" s="135" t="s">
        <v>46</v>
      </c>
      <c r="AQ21" s="17">
        <v>69</v>
      </c>
      <c r="AR21" s="17"/>
      <c r="AS21" s="141" t="s">
        <v>53</v>
      </c>
      <c r="AT21" s="17">
        <v>38</v>
      </c>
      <c r="AV21" s="141" t="s">
        <v>53</v>
      </c>
      <c r="AW21" s="136">
        <v>34</v>
      </c>
      <c r="AX21" s="17">
        <v>87</v>
      </c>
      <c r="AY21" s="134">
        <f t="shared" si="6"/>
        <v>53</v>
      </c>
    </row>
    <row r="22" spans="1:51" ht="17.100000000000001" customHeight="1">
      <c r="A22" s="108">
        <v>11</v>
      </c>
      <c r="B22" s="138" t="s">
        <v>43</v>
      </c>
      <c r="C22" s="93"/>
      <c r="D22" s="94"/>
      <c r="E22" s="120"/>
      <c r="F22" s="95" t="s">
        <v>31</v>
      </c>
      <c r="G22" s="95" t="s">
        <v>18</v>
      </c>
      <c r="H22" s="95">
        <v>72</v>
      </c>
      <c r="I22" s="95">
        <v>140</v>
      </c>
      <c r="J22" s="120">
        <v>12</v>
      </c>
      <c r="K22" s="97">
        <f>IF(J22="","X",(IFERROR(ROUND((J22*I22/113)+H22-$AM$4,0),"X")))</f>
        <v>33</v>
      </c>
      <c r="L22" s="121">
        <v>1</v>
      </c>
      <c r="M22" s="98">
        <v>11</v>
      </c>
      <c r="N22" s="35"/>
      <c r="O22" s="122">
        <v>3</v>
      </c>
      <c r="P22" s="122">
        <v>4</v>
      </c>
      <c r="Q22" s="122">
        <v>4</v>
      </c>
      <c r="R22" s="122">
        <v>4</v>
      </c>
      <c r="S22" s="122">
        <v>3</v>
      </c>
      <c r="T22" s="122">
        <v>4</v>
      </c>
      <c r="U22" s="122">
        <v>5</v>
      </c>
      <c r="V22" s="122">
        <v>4</v>
      </c>
      <c r="W22" s="122">
        <v>4</v>
      </c>
      <c r="X22" s="27"/>
      <c r="Y22" s="30">
        <f>SUM(O22:W22)</f>
        <v>35</v>
      </c>
      <c r="Z22" s="27"/>
      <c r="AA22" s="120">
        <v>3</v>
      </c>
      <c r="AB22" s="120">
        <v>3</v>
      </c>
      <c r="AC22" s="120">
        <v>3</v>
      </c>
      <c r="AD22" s="120">
        <v>4</v>
      </c>
      <c r="AE22" s="120">
        <v>4</v>
      </c>
      <c r="AF22" s="120">
        <v>3</v>
      </c>
      <c r="AG22" s="120">
        <v>4</v>
      </c>
      <c r="AH22" s="120">
        <v>3</v>
      </c>
      <c r="AI22" s="120">
        <v>4</v>
      </c>
      <c r="AJ22" s="27"/>
      <c r="AK22" s="30">
        <f>SUM(AA22:AI22)</f>
        <v>31</v>
      </c>
      <c r="AL22" s="35"/>
      <c r="AM22" s="123">
        <f>AK22+Y22</f>
        <v>66</v>
      </c>
      <c r="AO22" s="17">
        <v>9</v>
      </c>
      <c r="AP22" s="137" t="s">
        <v>30</v>
      </c>
      <c r="AQ22" s="17">
        <v>71</v>
      </c>
      <c r="AR22" s="17"/>
      <c r="AS22" s="135" t="s">
        <v>43</v>
      </c>
      <c r="AT22" s="17">
        <v>35</v>
      </c>
      <c r="AV22" s="135" t="s">
        <v>43</v>
      </c>
      <c r="AW22" s="136">
        <v>11</v>
      </c>
      <c r="AX22" s="17">
        <v>66</v>
      </c>
      <c r="AY22" s="134">
        <f t="shared" si="6"/>
        <v>55</v>
      </c>
    </row>
    <row r="23" spans="1:51" ht="17.100000000000001" customHeight="1">
      <c r="C23" s="100"/>
      <c r="D23" s="101"/>
      <c r="E23" s="101"/>
      <c r="F23" s="101"/>
      <c r="G23" s="101"/>
      <c r="H23" s="101"/>
      <c r="I23" s="101"/>
      <c r="J23" s="101"/>
      <c r="K23" s="102" t="s">
        <v>19</v>
      </c>
      <c r="L23" s="102"/>
      <c r="M23" s="102"/>
      <c r="N23" s="57"/>
      <c r="O23" s="124">
        <f t="shared" ref="O23:W23" si="13">IFERROR($M22-O$5,"")</f>
        <v>-4</v>
      </c>
      <c r="P23" s="124">
        <f t="shared" si="13"/>
        <v>8</v>
      </c>
      <c r="Q23" s="124">
        <f t="shared" si="13"/>
        <v>-6</v>
      </c>
      <c r="R23" s="124">
        <f t="shared" si="13"/>
        <v>10</v>
      </c>
      <c r="S23" s="124">
        <f t="shared" si="13"/>
        <v>-2</v>
      </c>
      <c r="T23" s="124">
        <f t="shared" si="13"/>
        <v>0</v>
      </c>
      <c r="U23" s="124">
        <f t="shared" si="13"/>
        <v>4</v>
      </c>
      <c r="V23" s="124">
        <f t="shared" si="13"/>
        <v>6</v>
      </c>
      <c r="W23" s="124">
        <f t="shared" si="13"/>
        <v>2</v>
      </c>
      <c r="X23" s="124"/>
      <c r="Y23" s="124"/>
      <c r="Z23" s="124"/>
      <c r="AA23" s="124">
        <f t="shared" ref="AA23:AI23" si="14">IFERROR($M22-AA$5,"")</f>
        <v>-5</v>
      </c>
      <c r="AB23" s="124">
        <f t="shared" si="14"/>
        <v>7</v>
      </c>
      <c r="AC23" s="124">
        <f t="shared" si="14"/>
        <v>-7</v>
      </c>
      <c r="AD23" s="124">
        <f t="shared" si="14"/>
        <v>9</v>
      </c>
      <c r="AE23" s="124">
        <f t="shared" si="14"/>
        <v>-3</v>
      </c>
      <c r="AF23" s="124">
        <f t="shared" si="14"/>
        <v>-1</v>
      </c>
      <c r="AG23" s="124">
        <f t="shared" si="14"/>
        <v>3</v>
      </c>
      <c r="AH23" s="124">
        <f t="shared" si="14"/>
        <v>5</v>
      </c>
      <c r="AI23" s="124">
        <f t="shared" si="14"/>
        <v>1</v>
      </c>
      <c r="AJ23" s="124"/>
      <c r="AK23" s="124"/>
      <c r="AL23" s="57"/>
      <c r="AM23" s="57"/>
      <c r="AO23" s="17">
        <v>10</v>
      </c>
      <c r="AP23" s="135" t="s">
        <v>54</v>
      </c>
      <c r="AQ23" s="17">
        <v>73</v>
      </c>
      <c r="AR23" s="17"/>
      <c r="AS23" s="135" t="s">
        <v>52</v>
      </c>
      <c r="AT23" s="17">
        <v>35</v>
      </c>
      <c r="AV23" s="135" t="s">
        <v>52</v>
      </c>
      <c r="AW23" s="136">
        <v>12.5</v>
      </c>
      <c r="AX23" s="17">
        <v>68</v>
      </c>
      <c r="AY23" s="134">
        <f t="shared" si="6"/>
        <v>55.5</v>
      </c>
    </row>
    <row r="24" spans="1:51" ht="17.100000000000001" customHeight="1">
      <c r="C24" s="100"/>
      <c r="D24" s="101"/>
      <c r="E24" s="101"/>
      <c r="F24" s="101"/>
      <c r="G24" s="101"/>
      <c r="H24" s="101"/>
      <c r="I24" s="101"/>
      <c r="J24" s="101"/>
      <c r="K24" s="101" t="s">
        <v>32</v>
      </c>
      <c r="L24" s="101"/>
      <c r="M24" s="125" t="s">
        <v>33</v>
      </c>
      <c r="N24" s="57"/>
      <c r="O24" s="124">
        <f t="shared" ref="O24:W24" si="15">IF(O23="","",IF(O23&lt;0,0,IF(O23&lt;18,1,IF(O23&lt;36,2,3))))</f>
        <v>0</v>
      </c>
      <c r="P24" s="124">
        <f t="shared" si="15"/>
        <v>1</v>
      </c>
      <c r="Q24" s="124">
        <f t="shared" si="15"/>
        <v>0</v>
      </c>
      <c r="R24" s="124">
        <f t="shared" si="15"/>
        <v>1</v>
      </c>
      <c r="S24" s="124">
        <f t="shared" si="15"/>
        <v>0</v>
      </c>
      <c r="T24" s="124">
        <f t="shared" si="15"/>
        <v>1</v>
      </c>
      <c r="U24" s="124">
        <f t="shared" si="15"/>
        <v>1</v>
      </c>
      <c r="V24" s="124">
        <f t="shared" si="15"/>
        <v>1</v>
      </c>
      <c r="W24" s="124">
        <f t="shared" si="15"/>
        <v>1</v>
      </c>
      <c r="X24" s="124"/>
      <c r="Y24" s="124"/>
      <c r="Z24" s="124"/>
      <c r="AA24" s="124">
        <f t="shared" ref="AA24:AI24" si="16">IF(AA23="","",IF(AA23&lt;0,0,IF(AA23&lt;18,1,IF(AA23&lt;36,2,3))))</f>
        <v>0</v>
      </c>
      <c r="AB24" s="124">
        <f t="shared" si="16"/>
        <v>1</v>
      </c>
      <c r="AC24" s="124">
        <f t="shared" si="16"/>
        <v>0</v>
      </c>
      <c r="AD24" s="124">
        <f t="shared" si="16"/>
        <v>1</v>
      </c>
      <c r="AE24" s="124">
        <f t="shared" si="16"/>
        <v>0</v>
      </c>
      <c r="AF24" s="124">
        <f t="shared" si="16"/>
        <v>0</v>
      </c>
      <c r="AG24" s="124">
        <f t="shared" si="16"/>
        <v>1</v>
      </c>
      <c r="AH24" s="124">
        <f t="shared" si="16"/>
        <v>1</v>
      </c>
      <c r="AI24" s="124">
        <f t="shared" si="16"/>
        <v>1</v>
      </c>
      <c r="AJ24" s="124"/>
      <c r="AK24" s="124"/>
      <c r="AL24" s="57"/>
      <c r="AM24" s="126" t="s">
        <v>34</v>
      </c>
      <c r="AO24" s="17">
        <v>11</v>
      </c>
      <c r="AP24" s="135" t="s">
        <v>49</v>
      </c>
      <c r="AQ24" s="17">
        <v>74</v>
      </c>
      <c r="AR24" s="17"/>
      <c r="AS24" s="135" t="s">
        <v>54</v>
      </c>
      <c r="AT24" s="17">
        <v>34</v>
      </c>
      <c r="AV24" s="135" t="s">
        <v>54</v>
      </c>
      <c r="AW24" s="136">
        <v>16.5</v>
      </c>
      <c r="AX24" s="17">
        <v>73</v>
      </c>
      <c r="AY24" s="134">
        <f t="shared" si="6"/>
        <v>56.5</v>
      </c>
    </row>
    <row r="25" spans="1:51" ht="17.100000000000001" customHeight="1">
      <c r="C25" s="100"/>
      <c r="D25" s="101"/>
      <c r="E25" s="101"/>
      <c r="F25" s="101"/>
      <c r="G25" s="101"/>
      <c r="H25" s="101"/>
      <c r="I25" s="101"/>
      <c r="J25" s="101"/>
      <c r="K25" s="129"/>
      <c r="L25" s="130" t="s">
        <v>38</v>
      </c>
      <c r="M25" s="95" t="s">
        <v>39</v>
      </c>
      <c r="N25" s="57"/>
      <c r="O25" s="113">
        <f t="shared" ref="O25:W25" si="17">IFERROR(IF((O$4-O22+2+O24)&lt;0,0,IF(O22="","",(O$4-O22+2+O24))),"")</f>
        <v>2</v>
      </c>
      <c r="P25" s="113">
        <f t="shared" si="17"/>
        <v>2</v>
      </c>
      <c r="Q25" s="113">
        <f t="shared" si="17"/>
        <v>1</v>
      </c>
      <c r="R25" s="113">
        <f t="shared" si="17"/>
        <v>2</v>
      </c>
      <c r="S25" s="113">
        <f t="shared" si="17"/>
        <v>2</v>
      </c>
      <c r="T25" s="113">
        <f t="shared" si="17"/>
        <v>2</v>
      </c>
      <c r="U25" s="113">
        <f t="shared" si="17"/>
        <v>1</v>
      </c>
      <c r="V25" s="113">
        <f t="shared" si="17"/>
        <v>2</v>
      </c>
      <c r="W25" s="113">
        <f t="shared" si="17"/>
        <v>2</v>
      </c>
      <c r="X25" s="124"/>
      <c r="Y25" s="30">
        <f>SUM(O25:W25)</f>
        <v>16</v>
      </c>
      <c r="Z25" s="124"/>
      <c r="AA25" s="113">
        <f t="shared" ref="AA25:AI25" si="18">IFERROR(IF((AA$4-AA22+2+AA24)&lt;0,0,IF(AA22="","",(AA$4-AA22+2+AA24))),"")</f>
        <v>2</v>
      </c>
      <c r="AB25" s="113">
        <f t="shared" si="18"/>
        <v>3</v>
      </c>
      <c r="AC25" s="113">
        <f t="shared" si="18"/>
        <v>2</v>
      </c>
      <c r="AD25" s="113">
        <f t="shared" si="18"/>
        <v>2</v>
      </c>
      <c r="AE25" s="113">
        <f t="shared" si="18"/>
        <v>1</v>
      </c>
      <c r="AF25" s="113">
        <f t="shared" si="18"/>
        <v>2</v>
      </c>
      <c r="AG25" s="113">
        <f t="shared" si="18"/>
        <v>2</v>
      </c>
      <c r="AH25" s="113">
        <f t="shared" si="18"/>
        <v>3</v>
      </c>
      <c r="AI25" s="113">
        <f t="shared" si="18"/>
        <v>2</v>
      </c>
      <c r="AJ25" s="124"/>
      <c r="AK25" s="30">
        <f>SUM(AA25:AI25)</f>
        <v>19</v>
      </c>
      <c r="AL25" s="57"/>
      <c r="AM25" s="131">
        <f>SUM(Y25,AK25)</f>
        <v>35</v>
      </c>
      <c r="AO25" s="17">
        <v>12</v>
      </c>
      <c r="AP25" s="135" t="s">
        <v>55</v>
      </c>
      <c r="AQ25" s="17">
        <v>78</v>
      </c>
      <c r="AR25" s="17"/>
      <c r="AS25" s="135" t="s">
        <v>51</v>
      </c>
      <c r="AT25" s="17">
        <v>33</v>
      </c>
      <c r="AV25" s="135" t="s">
        <v>51</v>
      </c>
      <c r="AW25" s="136">
        <v>10.5</v>
      </c>
      <c r="AX25" s="17">
        <v>68</v>
      </c>
      <c r="AY25" s="134">
        <f t="shared" si="6"/>
        <v>57.5</v>
      </c>
    </row>
    <row r="26" spans="1:51" ht="17.100000000000001" customHeight="1">
      <c r="AO26" s="17">
        <v>13</v>
      </c>
      <c r="AP26" s="139" t="s">
        <v>50</v>
      </c>
      <c r="AQ26" s="17">
        <v>80</v>
      </c>
      <c r="AR26" s="17"/>
      <c r="AS26" s="141" t="s">
        <v>56</v>
      </c>
      <c r="AT26" s="17">
        <v>32</v>
      </c>
      <c r="AV26" s="142" t="s">
        <v>57</v>
      </c>
      <c r="AW26" s="136">
        <v>24</v>
      </c>
      <c r="AX26" s="17">
        <v>83</v>
      </c>
      <c r="AY26" s="134">
        <f t="shared" si="6"/>
        <v>59</v>
      </c>
    </row>
    <row r="27" spans="1:51" ht="17.100000000000001" customHeight="1">
      <c r="B27" s="115" t="s">
        <v>26</v>
      </c>
      <c r="C27" s="88"/>
      <c r="D27" s="89"/>
      <c r="E27" s="90" t="s">
        <v>24</v>
      </c>
      <c r="F27" s="90" t="s">
        <v>9</v>
      </c>
      <c r="G27" s="90" t="s">
        <v>10</v>
      </c>
      <c r="H27" s="90" t="s">
        <v>11</v>
      </c>
      <c r="I27" s="90" t="s">
        <v>12</v>
      </c>
      <c r="J27" s="91" t="s">
        <v>13</v>
      </c>
      <c r="K27" s="91" t="s">
        <v>14</v>
      </c>
      <c r="L27" s="91" t="s">
        <v>27</v>
      </c>
      <c r="M27" s="91" t="s">
        <v>28</v>
      </c>
      <c r="N27" s="116"/>
      <c r="O27" s="117">
        <v>1</v>
      </c>
      <c r="P27" s="117">
        <v>2</v>
      </c>
      <c r="Q27" s="117">
        <v>3</v>
      </c>
      <c r="R27" s="117">
        <v>4</v>
      </c>
      <c r="S27" s="117">
        <v>5</v>
      </c>
      <c r="T27" s="117">
        <v>6</v>
      </c>
      <c r="U27" s="117">
        <v>7</v>
      </c>
      <c r="V27" s="117">
        <v>8</v>
      </c>
      <c r="W27" s="117">
        <v>9</v>
      </c>
      <c r="X27" s="116"/>
      <c r="Y27" s="117" t="s">
        <v>1</v>
      </c>
      <c r="Z27" s="116"/>
      <c r="AA27" s="117">
        <v>10</v>
      </c>
      <c r="AB27" s="117">
        <v>11</v>
      </c>
      <c r="AC27" s="117">
        <v>12</v>
      </c>
      <c r="AD27" s="117">
        <v>13</v>
      </c>
      <c r="AE27" s="117">
        <v>14</v>
      </c>
      <c r="AF27" s="117">
        <v>15</v>
      </c>
      <c r="AG27" s="117">
        <v>16</v>
      </c>
      <c r="AH27" s="117">
        <v>17</v>
      </c>
      <c r="AI27" s="117">
        <v>18</v>
      </c>
      <c r="AJ27" s="40"/>
      <c r="AK27" s="117" t="s">
        <v>2</v>
      </c>
      <c r="AL27" s="42"/>
      <c r="AM27" s="118" t="s">
        <v>29</v>
      </c>
      <c r="AO27" s="17">
        <v>14</v>
      </c>
      <c r="AP27" s="135" t="s">
        <v>58</v>
      </c>
      <c r="AQ27" s="17">
        <v>80</v>
      </c>
      <c r="AR27" s="17"/>
      <c r="AS27" s="142" t="s">
        <v>57</v>
      </c>
      <c r="AT27" s="17">
        <v>32</v>
      </c>
      <c r="AV27" s="135" t="s">
        <v>45</v>
      </c>
      <c r="AW27" s="136">
        <v>6.5</v>
      </c>
      <c r="AX27" s="17">
        <v>66</v>
      </c>
      <c r="AY27" s="134">
        <f t="shared" si="6"/>
        <v>59.5</v>
      </c>
    </row>
    <row r="28" spans="1:51" ht="17.100000000000001" customHeight="1">
      <c r="A28" s="108">
        <v>17</v>
      </c>
      <c r="B28" s="138" t="s">
        <v>48</v>
      </c>
      <c r="C28" s="93"/>
      <c r="D28" s="94"/>
      <c r="E28" s="120"/>
      <c r="F28" s="95" t="s">
        <v>31</v>
      </c>
      <c r="G28" s="95" t="s">
        <v>18</v>
      </c>
      <c r="H28" s="95">
        <v>72</v>
      </c>
      <c r="I28" s="95">
        <v>140</v>
      </c>
      <c r="J28" s="120">
        <v>12</v>
      </c>
      <c r="K28" s="97">
        <f>IF(J28="","X",(IFERROR(ROUND((J28*I28/113)+H28-$AM$4,0),"X")))</f>
        <v>33</v>
      </c>
      <c r="L28" s="121">
        <v>1</v>
      </c>
      <c r="M28" s="98">
        <v>17</v>
      </c>
      <c r="N28" s="35"/>
      <c r="O28" s="122">
        <v>4</v>
      </c>
      <c r="P28" s="122">
        <v>5</v>
      </c>
      <c r="Q28" s="122">
        <v>3</v>
      </c>
      <c r="R28" s="122">
        <v>3</v>
      </c>
      <c r="S28" s="122">
        <v>3</v>
      </c>
      <c r="T28" s="122">
        <v>4</v>
      </c>
      <c r="U28" s="122">
        <v>4</v>
      </c>
      <c r="V28" s="122">
        <v>4</v>
      </c>
      <c r="W28" s="122">
        <v>3</v>
      </c>
      <c r="X28" s="27"/>
      <c r="Y28" s="30">
        <f>SUM(O28:W28)</f>
        <v>33</v>
      </c>
      <c r="Z28" s="27"/>
      <c r="AA28" s="120">
        <v>3</v>
      </c>
      <c r="AB28" s="120">
        <v>4</v>
      </c>
      <c r="AC28" s="120">
        <v>4</v>
      </c>
      <c r="AD28" s="120">
        <v>3</v>
      </c>
      <c r="AE28" s="120">
        <v>3</v>
      </c>
      <c r="AF28" s="120">
        <v>3</v>
      </c>
      <c r="AG28" s="120">
        <v>4</v>
      </c>
      <c r="AH28" s="120">
        <v>4</v>
      </c>
      <c r="AI28" s="120">
        <v>6</v>
      </c>
      <c r="AJ28" s="27"/>
      <c r="AK28" s="30">
        <f>SUM(AA28:AI28)</f>
        <v>34</v>
      </c>
      <c r="AL28" s="35"/>
      <c r="AM28" s="123">
        <f>AK28+Y28</f>
        <v>67</v>
      </c>
      <c r="AO28" s="17">
        <v>15</v>
      </c>
      <c r="AP28" s="139" t="s">
        <v>59</v>
      </c>
      <c r="AQ28" s="17">
        <v>83</v>
      </c>
      <c r="AR28" s="17"/>
      <c r="AS28" s="135" t="s">
        <v>45</v>
      </c>
      <c r="AT28" s="17">
        <v>31</v>
      </c>
      <c r="AV28" s="141" t="s">
        <v>56</v>
      </c>
      <c r="AW28" s="136">
        <v>36</v>
      </c>
      <c r="AX28" s="17">
        <v>96</v>
      </c>
      <c r="AY28" s="134">
        <f t="shared" si="6"/>
        <v>60</v>
      </c>
    </row>
    <row r="29" spans="1:51" ht="17.100000000000001" customHeight="1">
      <c r="C29" s="100"/>
      <c r="D29" s="101"/>
      <c r="E29" s="101"/>
      <c r="F29" s="101"/>
      <c r="G29" s="101"/>
      <c r="H29" s="101"/>
      <c r="I29" s="101"/>
      <c r="J29" s="101"/>
      <c r="K29" s="102" t="s">
        <v>19</v>
      </c>
      <c r="L29" s="102"/>
      <c r="M29" s="140"/>
      <c r="N29" s="57"/>
      <c r="O29" s="124">
        <f t="shared" ref="O29:W29" si="19">IFERROR($M28-O$5,"")</f>
        <v>2</v>
      </c>
      <c r="P29" s="124">
        <f t="shared" si="19"/>
        <v>14</v>
      </c>
      <c r="Q29" s="124">
        <f t="shared" si="19"/>
        <v>0</v>
      </c>
      <c r="R29" s="124">
        <f t="shared" si="19"/>
        <v>16</v>
      </c>
      <c r="S29" s="124">
        <f t="shared" si="19"/>
        <v>4</v>
      </c>
      <c r="T29" s="124">
        <f t="shared" si="19"/>
        <v>6</v>
      </c>
      <c r="U29" s="124">
        <f t="shared" si="19"/>
        <v>10</v>
      </c>
      <c r="V29" s="124">
        <f t="shared" si="19"/>
        <v>12</v>
      </c>
      <c r="W29" s="124">
        <f t="shared" si="19"/>
        <v>8</v>
      </c>
      <c r="X29" s="124"/>
      <c r="Y29" s="124"/>
      <c r="Z29" s="124"/>
      <c r="AA29" s="124">
        <f t="shared" ref="AA29:AI29" si="20">IFERROR($M28-AA$5,"")</f>
        <v>1</v>
      </c>
      <c r="AB29" s="124">
        <f t="shared" si="20"/>
        <v>13</v>
      </c>
      <c r="AC29" s="124">
        <f t="shared" si="20"/>
        <v>-1</v>
      </c>
      <c r="AD29" s="124">
        <f t="shared" si="20"/>
        <v>15</v>
      </c>
      <c r="AE29" s="124">
        <f t="shared" si="20"/>
        <v>3</v>
      </c>
      <c r="AF29" s="124">
        <f t="shared" si="20"/>
        <v>5</v>
      </c>
      <c r="AG29" s="124">
        <f t="shared" si="20"/>
        <v>9</v>
      </c>
      <c r="AH29" s="124">
        <f t="shared" si="20"/>
        <v>11</v>
      </c>
      <c r="AI29" s="124">
        <f t="shared" si="20"/>
        <v>7</v>
      </c>
      <c r="AJ29" s="124"/>
      <c r="AK29" s="124"/>
      <c r="AL29" s="57"/>
      <c r="AM29" s="57"/>
      <c r="AO29" s="17">
        <v>16</v>
      </c>
      <c r="AP29" s="142" t="s">
        <v>57</v>
      </c>
      <c r="AQ29" s="17">
        <v>83</v>
      </c>
      <c r="AR29" s="17"/>
      <c r="AS29" s="135" t="s">
        <v>58</v>
      </c>
      <c r="AT29" s="17">
        <v>30</v>
      </c>
      <c r="AV29" s="135" t="s">
        <v>55</v>
      </c>
      <c r="AW29" s="136">
        <v>18</v>
      </c>
      <c r="AX29" s="17">
        <v>78</v>
      </c>
      <c r="AY29" s="134">
        <f t="shared" si="6"/>
        <v>60</v>
      </c>
    </row>
    <row r="30" spans="1:51" ht="17.100000000000001" customHeight="1">
      <c r="C30" s="100"/>
      <c r="D30" s="101"/>
      <c r="E30" s="101"/>
      <c r="F30" s="101"/>
      <c r="G30" s="101"/>
      <c r="H30" s="101"/>
      <c r="I30" s="101"/>
      <c r="J30" s="101"/>
      <c r="K30" s="101" t="s">
        <v>32</v>
      </c>
      <c r="L30" s="101"/>
      <c r="M30" s="125" t="s">
        <v>33</v>
      </c>
      <c r="N30" s="57"/>
      <c r="O30" s="124">
        <f t="shared" ref="O30:W30" si="21">IF(O29="","",IF(O29&lt;0,0,IF(O29&lt;18,1,IF(O29&lt;36,2,3))))</f>
        <v>1</v>
      </c>
      <c r="P30" s="124">
        <f t="shared" si="21"/>
        <v>1</v>
      </c>
      <c r="Q30" s="124">
        <f t="shared" si="21"/>
        <v>1</v>
      </c>
      <c r="R30" s="124">
        <f t="shared" si="21"/>
        <v>1</v>
      </c>
      <c r="S30" s="124">
        <f t="shared" si="21"/>
        <v>1</v>
      </c>
      <c r="T30" s="124">
        <f t="shared" si="21"/>
        <v>1</v>
      </c>
      <c r="U30" s="124">
        <f t="shared" si="21"/>
        <v>1</v>
      </c>
      <c r="V30" s="124">
        <f t="shared" si="21"/>
        <v>1</v>
      </c>
      <c r="W30" s="124">
        <f t="shared" si="21"/>
        <v>1</v>
      </c>
      <c r="X30" s="124"/>
      <c r="Y30" s="124"/>
      <c r="Z30" s="124"/>
      <c r="AA30" s="124">
        <f t="shared" ref="AA30:AI30" si="22">IF(AA29="","",IF(AA29&lt;0,0,IF(AA29&lt;18,1,IF(AA29&lt;36,2,3))))</f>
        <v>1</v>
      </c>
      <c r="AB30" s="124">
        <f t="shared" si="22"/>
        <v>1</v>
      </c>
      <c r="AC30" s="124">
        <f t="shared" si="22"/>
        <v>0</v>
      </c>
      <c r="AD30" s="124">
        <f t="shared" si="22"/>
        <v>1</v>
      </c>
      <c r="AE30" s="124">
        <f t="shared" si="22"/>
        <v>1</v>
      </c>
      <c r="AF30" s="124">
        <f t="shared" si="22"/>
        <v>1</v>
      </c>
      <c r="AG30" s="124">
        <f t="shared" si="22"/>
        <v>1</v>
      </c>
      <c r="AH30" s="124">
        <f t="shared" si="22"/>
        <v>1</v>
      </c>
      <c r="AI30" s="124">
        <f t="shared" si="22"/>
        <v>1</v>
      </c>
      <c r="AJ30" s="124"/>
      <c r="AK30" s="124"/>
      <c r="AL30" s="57"/>
      <c r="AM30" s="126" t="s">
        <v>34</v>
      </c>
      <c r="AO30" s="17">
        <v>17</v>
      </c>
      <c r="AP30" s="141" t="s">
        <v>53</v>
      </c>
      <c r="AQ30" s="17">
        <v>87</v>
      </c>
      <c r="AR30" s="17"/>
      <c r="AS30" s="135" t="s">
        <v>55</v>
      </c>
      <c r="AT30" s="17">
        <v>30</v>
      </c>
      <c r="AV30" s="135" t="s">
        <v>60</v>
      </c>
      <c r="AW30" s="136">
        <v>26</v>
      </c>
      <c r="AX30" s="17">
        <v>88</v>
      </c>
      <c r="AY30" s="134">
        <f t="shared" si="6"/>
        <v>62</v>
      </c>
    </row>
    <row r="31" spans="1:51" ht="17.100000000000001" customHeight="1">
      <c r="C31" s="100"/>
      <c r="D31" s="101"/>
      <c r="E31" s="101"/>
      <c r="F31" s="101"/>
      <c r="G31" s="101"/>
      <c r="H31" s="101"/>
      <c r="I31" s="101"/>
      <c r="J31" s="101"/>
      <c r="K31" s="129"/>
      <c r="L31" s="130" t="s">
        <v>38</v>
      </c>
      <c r="M31" s="95" t="s">
        <v>39</v>
      </c>
      <c r="N31" s="57"/>
      <c r="O31" s="113">
        <f t="shared" ref="O31:W31" si="23">IFERROR(IF((O$4-O28+2+O30)&lt;0,0,IF(O28="","",(O$4-O28+2+O30))),"")</f>
        <v>2</v>
      </c>
      <c r="P31" s="113">
        <f t="shared" si="23"/>
        <v>1</v>
      </c>
      <c r="Q31" s="113">
        <f t="shared" si="23"/>
        <v>3</v>
      </c>
      <c r="R31" s="113">
        <f t="shared" si="23"/>
        <v>3</v>
      </c>
      <c r="S31" s="113">
        <f t="shared" si="23"/>
        <v>3</v>
      </c>
      <c r="T31" s="113">
        <f t="shared" si="23"/>
        <v>2</v>
      </c>
      <c r="U31" s="113">
        <f t="shared" si="23"/>
        <v>2</v>
      </c>
      <c r="V31" s="113">
        <f t="shared" si="23"/>
        <v>2</v>
      </c>
      <c r="W31" s="113">
        <f t="shared" si="23"/>
        <v>3</v>
      </c>
      <c r="X31" s="124"/>
      <c r="Y31" s="30">
        <f>SUM(O31:W31)</f>
        <v>21</v>
      </c>
      <c r="Z31" s="124"/>
      <c r="AA31" s="113">
        <f t="shared" ref="AA31:AI31" si="24">IFERROR(IF((AA$4-AA28+2+AA30)&lt;0,0,IF(AA28="","",(AA$4-AA28+2+AA30))),"")</f>
        <v>3</v>
      </c>
      <c r="AB31" s="113">
        <f t="shared" si="24"/>
        <v>2</v>
      </c>
      <c r="AC31" s="113">
        <f t="shared" si="24"/>
        <v>1</v>
      </c>
      <c r="AD31" s="113">
        <f t="shared" si="24"/>
        <v>3</v>
      </c>
      <c r="AE31" s="113">
        <f t="shared" si="24"/>
        <v>3</v>
      </c>
      <c r="AF31" s="113">
        <f t="shared" si="24"/>
        <v>3</v>
      </c>
      <c r="AG31" s="113">
        <f t="shared" si="24"/>
        <v>2</v>
      </c>
      <c r="AH31" s="113">
        <f t="shared" si="24"/>
        <v>2</v>
      </c>
      <c r="AI31" s="113">
        <f t="shared" si="24"/>
        <v>0</v>
      </c>
      <c r="AJ31" s="124"/>
      <c r="AK31" s="30">
        <f>SUM(AA31:AI31)</f>
        <v>19</v>
      </c>
      <c r="AL31" s="57"/>
      <c r="AM31" s="131">
        <f>SUM(Y31,AK31)</f>
        <v>40</v>
      </c>
      <c r="AO31" s="17">
        <v>18</v>
      </c>
      <c r="AP31" s="135" t="s">
        <v>60</v>
      </c>
      <c r="AQ31" s="17">
        <v>88</v>
      </c>
      <c r="AR31" s="17"/>
      <c r="AS31" s="135" t="s">
        <v>60</v>
      </c>
      <c r="AT31" s="17">
        <v>29</v>
      </c>
      <c r="AV31" s="135" t="s">
        <v>58</v>
      </c>
      <c r="AW31" s="136">
        <v>18</v>
      </c>
      <c r="AX31" s="17">
        <v>80</v>
      </c>
      <c r="AY31" s="134">
        <f t="shared" si="6"/>
        <v>62</v>
      </c>
    </row>
    <row r="32" spans="1:51" ht="17.100000000000001" customHeight="1">
      <c r="AO32" s="17">
        <v>19</v>
      </c>
      <c r="AP32" s="143" t="s">
        <v>61</v>
      </c>
      <c r="AQ32" s="17">
        <v>89</v>
      </c>
      <c r="AR32" s="17"/>
      <c r="AS32" s="135" t="s">
        <v>62</v>
      </c>
      <c r="AT32" s="17">
        <v>28</v>
      </c>
      <c r="AV32" s="135" t="s">
        <v>62</v>
      </c>
      <c r="AW32" s="136">
        <v>31</v>
      </c>
      <c r="AX32" s="17">
        <v>94</v>
      </c>
      <c r="AY32" s="134">
        <f t="shared" si="6"/>
        <v>63</v>
      </c>
    </row>
    <row r="33" spans="1:51" ht="17.100000000000001" customHeight="1">
      <c r="B33" s="115" t="s">
        <v>26</v>
      </c>
      <c r="C33" s="88"/>
      <c r="D33" s="89"/>
      <c r="E33" s="90" t="s">
        <v>24</v>
      </c>
      <c r="F33" s="90" t="s">
        <v>9</v>
      </c>
      <c r="G33" s="90" t="s">
        <v>10</v>
      </c>
      <c r="H33" s="90" t="s">
        <v>11</v>
      </c>
      <c r="I33" s="90" t="s">
        <v>12</v>
      </c>
      <c r="J33" s="91" t="s">
        <v>13</v>
      </c>
      <c r="K33" s="91" t="s">
        <v>14</v>
      </c>
      <c r="L33" s="91" t="s">
        <v>27</v>
      </c>
      <c r="M33" s="91" t="s">
        <v>28</v>
      </c>
      <c r="N33" s="116"/>
      <c r="O33" s="117">
        <v>1</v>
      </c>
      <c r="P33" s="117">
        <v>2</v>
      </c>
      <c r="Q33" s="117">
        <v>3</v>
      </c>
      <c r="R33" s="117">
        <v>4</v>
      </c>
      <c r="S33" s="117">
        <v>5</v>
      </c>
      <c r="T33" s="117">
        <v>6</v>
      </c>
      <c r="U33" s="117">
        <v>7</v>
      </c>
      <c r="V33" s="117">
        <v>8</v>
      </c>
      <c r="W33" s="117">
        <v>9</v>
      </c>
      <c r="X33" s="116"/>
      <c r="Y33" s="117" t="s">
        <v>1</v>
      </c>
      <c r="Z33" s="116"/>
      <c r="AA33" s="117">
        <v>10</v>
      </c>
      <c r="AB33" s="117">
        <v>11</v>
      </c>
      <c r="AC33" s="117">
        <v>12</v>
      </c>
      <c r="AD33" s="117">
        <v>13</v>
      </c>
      <c r="AE33" s="117">
        <v>14</v>
      </c>
      <c r="AF33" s="117">
        <v>15</v>
      </c>
      <c r="AG33" s="117">
        <v>16</v>
      </c>
      <c r="AH33" s="117">
        <v>17</v>
      </c>
      <c r="AI33" s="117">
        <v>18</v>
      </c>
      <c r="AJ33" s="40"/>
      <c r="AK33" s="117" t="s">
        <v>2</v>
      </c>
      <c r="AL33" s="42"/>
      <c r="AM33" s="118" t="s">
        <v>29</v>
      </c>
      <c r="AO33" s="17">
        <v>20</v>
      </c>
      <c r="AP33" s="135" t="s">
        <v>62</v>
      </c>
      <c r="AQ33" s="17">
        <v>94</v>
      </c>
      <c r="AR33" s="17"/>
      <c r="AS33" s="139" t="s">
        <v>59</v>
      </c>
      <c r="AT33" s="17">
        <v>26</v>
      </c>
      <c r="AV33" s="139" t="s">
        <v>59</v>
      </c>
      <c r="AW33" s="136">
        <v>16</v>
      </c>
      <c r="AX33" s="17">
        <v>83</v>
      </c>
      <c r="AY33" s="134">
        <f t="shared" si="6"/>
        <v>67</v>
      </c>
    </row>
    <row r="34" spans="1:51" ht="17.100000000000001" customHeight="1">
      <c r="A34" s="108">
        <v>16.5</v>
      </c>
      <c r="B34" s="138" t="s">
        <v>54</v>
      </c>
      <c r="C34" s="93"/>
      <c r="D34" s="94"/>
      <c r="E34" s="120"/>
      <c r="F34" s="95" t="s">
        <v>31</v>
      </c>
      <c r="G34" s="95" t="s">
        <v>18</v>
      </c>
      <c r="H34" s="95">
        <v>72</v>
      </c>
      <c r="I34" s="95">
        <v>140</v>
      </c>
      <c r="J34" s="120">
        <v>12</v>
      </c>
      <c r="K34" s="97">
        <f>IF(J34="","X",(IFERROR(ROUND((J34*I34/113)+H34-$AM$4,0),"X")))</f>
        <v>33</v>
      </c>
      <c r="L34" s="121">
        <v>1</v>
      </c>
      <c r="M34" s="98">
        <v>17</v>
      </c>
      <c r="N34" s="35"/>
      <c r="O34" s="122">
        <v>5</v>
      </c>
      <c r="P34" s="122">
        <v>3</v>
      </c>
      <c r="Q34" s="122">
        <v>3</v>
      </c>
      <c r="R34" s="122">
        <v>5</v>
      </c>
      <c r="S34" s="122">
        <v>3</v>
      </c>
      <c r="T34" s="122">
        <v>4</v>
      </c>
      <c r="U34" s="122">
        <v>5</v>
      </c>
      <c r="V34" s="122">
        <v>5</v>
      </c>
      <c r="W34" s="122">
        <v>4</v>
      </c>
      <c r="X34" s="27"/>
      <c r="Y34" s="30">
        <f>SUM(O34:W34)</f>
        <v>37</v>
      </c>
      <c r="Z34" s="27"/>
      <c r="AA34" s="120">
        <v>5</v>
      </c>
      <c r="AB34" s="120">
        <v>3</v>
      </c>
      <c r="AC34" s="120">
        <v>3</v>
      </c>
      <c r="AD34" s="120">
        <v>4</v>
      </c>
      <c r="AE34" s="120">
        <v>3</v>
      </c>
      <c r="AF34" s="120">
        <v>4</v>
      </c>
      <c r="AG34" s="120">
        <v>4</v>
      </c>
      <c r="AH34" s="120">
        <v>5</v>
      </c>
      <c r="AI34" s="120">
        <v>5</v>
      </c>
      <c r="AJ34" s="27"/>
      <c r="AK34" s="30">
        <f>SUM(AA34:AI34)</f>
        <v>36</v>
      </c>
      <c r="AL34" s="35"/>
      <c r="AM34" s="123">
        <f>AK34+Y34</f>
        <v>73</v>
      </c>
      <c r="AO34" s="17">
        <v>21</v>
      </c>
      <c r="AP34" s="141" t="s">
        <v>56</v>
      </c>
      <c r="AQ34" s="17">
        <v>96</v>
      </c>
      <c r="AR34" s="17"/>
      <c r="AS34" s="143" t="s">
        <v>61</v>
      </c>
      <c r="AT34" s="17">
        <v>23</v>
      </c>
      <c r="AV34" s="143" t="s">
        <v>61</v>
      </c>
      <c r="AW34" s="136">
        <v>20</v>
      </c>
      <c r="AX34" s="17">
        <v>89</v>
      </c>
      <c r="AY34" s="134">
        <f t="shared" si="6"/>
        <v>69</v>
      </c>
    </row>
    <row r="35" spans="1:51" ht="17.100000000000001" customHeight="1">
      <c r="C35" s="100"/>
      <c r="D35" s="101"/>
      <c r="E35" s="101"/>
      <c r="F35" s="101"/>
      <c r="G35" s="101"/>
      <c r="H35" s="101"/>
      <c r="I35" s="101"/>
      <c r="J35" s="101"/>
      <c r="K35" s="102" t="s">
        <v>19</v>
      </c>
      <c r="L35" s="102"/>
      <c r="M35" s="102"/>
      <c r="N35" s="57"/>
      <c r="O35" s="124">
        <f t="shared" ref="O35:W35" si="25">IFERROR($M34-O$5,"")</f>
        <v>2</v>
      </c>
      <c r="P35" s="124">
        <f t="shared" si="25"/>
        <v>14</v>
      </c>
      <c r="Q35" s="124">
        <f t="shared" si="25"/>
        <v>0</v>
      </c>
      <c r="R35" s="124">
        <f t="shared" si="25"/>
        <v>16</v>
      </c>
      <c r="S35" s="124">
        <f t="shared" si="25"/>
        <v>4</v>
      </c>
      <c r="T35" s="124">
        <f t="shared" si="25"/>
        <v>6</v>
      </c>
      <c r="U35" s="124">
        <f t="shared" si="25"/>
        <v>10</v>
      </c>
      <c r="V35" s="124">
        <f t="shared" si="25"/>
        <v>12</v>
      </c>
      <c r="W35" s="124">
        <f t="shared" si="25"/>
        <v>8</v>
      </c>
      <c r="X35" s="124"/>
      <c r="Y35" s="124"/>
      <c r="Z35" s="124"/>
      <c r="AA35" s="124">
        <f t="shared" ref="AA35:AI35" si="26">IFERROR($M34-AA$5,"")</f>
        <v>1</v>
      </c>
      <c r="AB35" s="124">
        <f t="shared" si="26"/>
        <v>13</v>
      </c>
      <c r="AC35" s="124">
        <f t="shared" si="26"/>
        <v>-1</v>
      </c>
      <c r="AD35" s="124">
        <f t="shared" si="26"/>
        <v>15</v>
      </c>
      <c r="AE35" s="124">
        <f t="shared" si="26"/>
        <v>3</v>
      </c>
      <c r="AF35" s="124">
        <f t="shared" si="26"/>
        <v>5</v>
      </c>
      <c r="AG35" s="124">
        <f t="shared" si="26"/>
        <v>9</v>
      </c>
      <c r="AH35" s="124">
        <f t="shared" si="26"/>
        <v>11</v>
      </c>
      <c r="AI35" s="124">
        <f t="shared" si="26"/>
        <v>7</v>
      </c>
      <c r="AJ35" s="124"/>
      <c r="AK35" s="124"/>
      <c r="AL35" s="57"/>
      <c r="AM35" s="57"/>
      <c r="AO35" s="17">
        <v>22</v>
      </c>
      <c r="AP35" s="142" t="s">
        <v>63</v>
      </c>
      <c r="AQ35" s="17">
        <v>113</v>
      </c>
      <c r="AR35" s="17"/>
      <c r="AS35" s="142" t="s">
        <v>63</v>
      </c>
      <c r="AT35" s="17">
        <v>21</v>
      </c>
      <c r="AV35" s="142" t="s">
        <v>63</v>
      </c>
      <c r="AW35" s="136">
        <v>38</v>
      </c>
      <c r="AX35" s="17">
        <v>113</v>
      </c>
      <c r="AY35" s="134">
        <f t="shared" si="6"/>
        <v>75</v>
      </c>
    </row>
    <row r="36" spans="1:51" ht="17.100000000000001" customHeight="1">
      <c r="C36" s="100"/>
      <c r="D36" s="101"/>
      <c r="E36" s="101"/>
      <c r="F36" s="101"/>
      <c r="G36" s="101"/>
      <c r="H36" s="101"/>
      <c r="I36" s="101"/>
      <c r="J36" s="101"/>
      <c r="K36" s="101" t="s">
        <v>32</v>
      </c>
      <c r="L36" s="101"/>
      <c r="M36" s="125" t="s">
        <v>33</v>
      </c>
      <c r="N36" s="57"/>
      <c r="O36" s="124">
        <f t="shared" ref="O36:W36" si="27">IF(O35="","",IF(O35&lt;0,0,IF(O35&lt;18,1,IF(O35&lt;36,2,3))))</f>
        <v>1</v>
      </c>
      <c r="P36" s="124">
        <f t="shared" si="27"/>
        <v>1</v>
      </c>
      <c r="Q36" s="124">
        <f t="shared" si="27"/>
        <v>1</v>
      </c>
      <c r="R36" s="124">
        <f t="shared" si="27"/>
        <v>1</v>
      </c>
      <c r="S36" s="124">
        <f t="shared" si="27"/>
        <v>1</v>
      </c>
      <c r="T36" s="124">
        <f t="shared" si="27"/>
        <v>1</v>
      </c>
      <c r="U36" s="124">
        <f t="shared" si="27"/>
        <v>1</v>
      </c>
      <c r="V36" s="124">
        <f t="shared" si="27"/>
        <v>1</v>
      </c>
      <c r="W36" s="124">
        <f t="shared" si="27"/>
        <v>1</v>
      </c>
      <c r="X36" s="124"/>
      <c r="Y36" s="124"/>
      <c r="Z36" s="124"/>
      <c r="AA36" s="124">
        <f t="shared" ref="AA36:AI36" si="28">IF(AA35="","",IF(AA35&lt;0,0,IF(AA35&lt;18,1,IF(AA35&lt;36,2,3))))</f>
        <v>1</v>
      </c>
      <c r="AB36" s="124">
        <f t="shared" si="28"/>
        <v>1</v>
      </c>
      <c r="AC36" s="124">
        <f t="shared" si="28"/>
        <v>0</v>
      </c>
      <c r="AD36" s="124">
        <f t="shared" si="28"/>
        <v>1</v>
      </c>
      <c r="AE36" s="124">
        <f t="shared" si="28"/>
        <v>1</v>
      </c>
      <c r="AF36" s="124">
        <f t="shared" si="28"/>
        <v>1</v>
      </c>
      <c r="AG36" s="124">
        <f t="shared" si="28"/>
        <v>1</v>
      </c>
      <c r="AH36" s="124">
        <f t="shared" si="28"/>
        <v>1</v>
      </c>
      <c r="AI36" s="124">
        <f t="shared" si="28"/>
        <v>1</v>
      </c>
      <c r="AJ36" s="124"/>
      <c r="AK36" s="124"/>
      <c r="AL36" s="57"/>
      <c r="AM36" s="126" t="s">
        <v>34</v>
      </c>
    </row>
    <row r="37" spans="1:51" ht="17.100000000000001" customHeight="1">
      <c r="C37" s="100"/>
      <c r="D37" s="101"/>
      <c r="E37" s="101"/>
      <c r="F37" s="101"/>
      <c r="G37" s="101"/>
      <c r="H37" s="101"/>
      <c r="I37" s="101"/>
      <c r="J37" s="101"/>
      <c r="K37" s="129"/>
      <c r="L37" s="130" t="s">
        <v>38</v>
      </c>
      <c r="M37" s="95" t="s">
        <v>39</v>
      </c>
      <c r="N37" s="57"/>
      <c r="O37" s="113">
        <f t="shared" ref="O37:W37" si="29">IFERROR(IF((O$4-O34+2+O36)&lt;0,0,IF(O34="","",(O$4-O34+2+O36))),"")</f>
        <v>1</v>
      </c>
      <c r="P37" s="113">
        <f t="shared" si="29"/>
        <v>3</v>
      </c>
      <c r="Q37" s="113">
        <f t="shared" si="29"/>
        <v>3</v>
      </c>
      <c r="R37" s="113">
        <f t="shared" si="29"/>
        <v>1</v>
      </c>
      <c r="S37" s="113">
        <f t="shared" si="29"/>
        <v>3</v>
      </c>
      <c r="T37" s="113">
        <f t="shared" si="29"/>
        <v>2</v>
      </c>
      <c r="U37" s="113">
        <f t="shared" si="29"/>
        <v>1</v>
      </c>
      <c r="V37" s="113">
        <f t="shared" si="29"/>
        <v>1</v>
      </c>
      <c r="W37" s="113">
        <f t="shared" si="29"/>
        <v>2</v>
      </c>
      <c r="X37" s="124"/>
      <c r="Y37" s="30">
        <f>SUM(O37:W37)</f>
        <v>17</v>
      </c>
      <c r="Z37" s="124"/>
      <c r="AA37" s="113">
        <f t="shared" ref="AA37:AI37" si="30">IFERROR(IF((AA$4-AA34+2+AA36)&lt;0,0,IF(AA34="","",(AA$4-AA34+2+AA36))),"")</f>
        <v>1</v>
      </c>
      <c r="AB37" s="113">
        <f t="shared" si="30"/>
        <v>3</v>
      </c>
      <c r="AC37" s="113">
        <f t="shared" si="30"/>
        <v>2</v>
      </c>
      <c r="AD37" s="113">
        <f t="shared" si="30"/>
        <v>2</v>
      </c>
      <c r="AE37" s="113">
        <f t="shared" si="30"/>
        <v>3</v>
      </c>
      <c r="AF37" s="113">
        <f t="shared" si="30"/>
        <v>2</v>
      </c>
      <c r="AG37" s="113">
        <f t="shared" si="30"/>
        <v>2</v>
      </c>
      <c r="AH37" s="113">
        <f t="shared" si="30"/>
        <v>1</v>
      </c>
      <c r="AI37" s="113">
        <f t="shared" si="30"/>
        <v>1</v>
      </c>
      <c r="AJ37" s="124"/>
      <c r="AK37" s="30">
        <f>SUM(AA37:AI37)</f>
        <v>17</v>
      </c>
      <c r="AL37" s="57"/>
      <c r="AM37" s="131">
        <f>SUM(Y37,AK37)</f>
        <v>34</v>
      </c>
    </row>
    <row r="38" spans="1:51" ht="17.100000000000001" customHeight="1"/>
    <row r="39" spans="1:51" ht="17.100000000000001" customHeight="1">
      <c r="B39" s="115" t="s">
        <v>26</v>
      </c>
      <c r="C39" s="88"/>
      <c r="D39" s="89"/>
      <c r="E39" s="90" t="s">
        <v>24</v>
      </c>
      <c r="F39" s="90" t="s">
        <v>9</v>
      </c>
      <c r="G39" s="90" t="s">
        <v>10</v>
      </c>
      <c r="H39" s="90" t="s">
        <v>11</v>
      </c>
      <c r="I39" s="90" t="s">
        <v>12</v>
      </c>
      <c r="J39" s="91" t="s">
        <v>13</v>
      </c>
      <c r="K39" s="91" t="s">
        <v>14</v>
      </c>
      <c r="L39" s="91" t="s">
        <v>27</v>
      </c>
      <c r="M39" s="91" t="s">
        <v>28</v>
      </c>
      <c r="N39" s="116"/>
      <c r="O39" s="117">
        <v>1</v>
      </c>
      <c r="P39" s="117">
        <v>2</v>
      </c>
      <c r="Q39" s="117">
        <v>3</v>
      </c>
      <c r="R39" s="117">
        <v>4</v>
      </c>
      <c r="S39" s="117">
        <v>5</v>
      </c>
      <c r="T39" s="117">
        <v>6</v>
      </c>
      <c r="U39" s="117">
        <v>7</v>
      </c>
      <c r="V39" s="117">
        <v>8</v>
      </c>
      <c r="W39" s="117">
        <v>9</v>
      </c>
      <c r="X39" s="116"/>
      <c r="Y39" s="117" t="s">
        <v>1</v>
      </c>
      <c r="Z39" s="116"/>
      <c r="AA39" s="117">
        <v>10</v>
      </c>
      <c r="AB39" s="117">
        <v>11</v>
      </c>
      <c r="AC39" s="117">
        <v>12</v>
      </c>
      <c r="AD39" s="117">
        <v>13</v>
      </c>
      <c r="AE39" s="117">
        <v>14</v>
      </c>
      <c r="AF39" s="117">
        <v>15</v>
      </c>
      <c r="AG39" s="117">
        <v>16</v>
      </c>
      <c r="AH39" s="117">
        <v>17</v>
      </c>
      <c r="AI39" s="117">
        <v>18</v>
      </c>
      <c r="AJ39" s="40"/>
      <c r="AK39" s="117" t="s">
        <v>2</v>
      </c>
      <c r="AL39" s="42"/>
      <c r="AM39" s="118" t="s">
        <v>29</v>
      </c>
    </row>
    <row r="40" spans="1:51" ht="17.100000000000001" customHeight="1">
      <c r="A40" s="108">
        <v>21</v>
      </c>
      <c r="B40" s="138" t="s">
        <v>44</v>
      </c>
      <c r="C40" s="93"/>
      <c r="D40" s="94"/>
      <c r="E40" s="120"/>
      <c r="F40" s="95" t="s">
        <v>31</v>
      </c>
      <c r="G40" s="95" t="s">
        <v>18</v>
      </c>
      <c r="H40" s="95">
        <v>72</v>
      </c>
      <c r="I40" s="95">
        <v>140</v>
      </c>
      <c r="J40" s="120">
        <v>12</v>
      </c>
      <c r="K40" s="97">
        <f>IF(J40="","X",(IFERROR(ROUND((J40*I40/113)+H40-$AM$4,0),"X")))</f>
        <v>33</v>
      </c>
      <c r="L40" s="121">
        <v>1</v>
      </c>
      <c r="M40" s="98">
        <v>21</v>
      </c>
      <c r="N40" s="35"/>
      <c r="O40" s="122">
        <v>5</v>
      </c>
      <c r="P40" s="122">
        <v>4</v>
      </c>
      <c r="Q40" s="122">
        <v>5</v>
      </c>
      <c r="R40" s="122">
        <v>3</v>
      </c>
      <c r="S40" s="122">
        <v>3</v>
      </c>
      <c r="T40" s="122">
        <v>2</v>
      </c>
      <c r="U40" s="122">
        <v>4</v>
      </c>
      <c r="V40" s="122">
        <v>3</v>
      </c>
      <c r="W40" s="122">
        <v>3</v>
      </c>
      <c r="X40" s="27"/>
      <c r="Y40" s="30">
        <f>SUM(O40:W40)</f>
        <v>32</v>
      </c>
      <c r="Z40" s="27"/>
      <c r="AA40" s="120">
        <v>5</v>
      </c>
      <c r="AB40" s="120">
        <v>6</v>
      </c>
      <c r="AC40" s="120">
        <v>2</v>
      </c>
      <c r="AD40" s="120">
        <v>4</v>
      </c>
      <c r="AE40" s="120">
        <v>4</v>
      </c>
      <c r="AF40" s="120">
        <v>3</v>
      </c>
      <c r="AG40" s="120">
        <v>4</v>
      </c>
      <c r="AH40" s="120">
        <v>4</v>
      </c>
      <c r="AI40" s="120">
        <v>3</v>
      </c>
      <c r="AJ40" s="27"/>
      <c r="AK40" s="30">
        <f>SUM(AA40:AI40)</f>
        <v>35</v>
      </c>
      <c r="AL40" s="35"/>
      <c r="AM40" s="123">
        <f>AK40+Y40</f>
        <v>67</v>
      </c>
    </row>
    <row r="41" spans="1:51" ht="17.100000000000001" customHeight="1">
      <c r="C41" s="100"/>
      <c r="D41" s="101"/>
      <c r="E41" s="101"/>
      <c r="F41" s="101"/>
      <c r="G41" s="101"/>
      <c r="H41" s="101"/>
      <c r="I41" s="101"/>
      <c r="J41" s="101"/>
      <c r="K41" s="102" t="s">
        <v>19</v>
      </c>
      <c r="L41" s="102"/>
      <c r="M41" s="140"/>
      <c r="N41" s="57"/>
      <c r="O41" s="124">
        <f t="shared" ref="O41:W41" si="31">IFERROR($M40-O$5,"")</f>
        <v>6</v>
      </c>
      <c r="P41" s="124">
        <f t="shared" si="31"/>
        <v>18</v>
      </c>
      <c r="Q41" s="124">
        <f t="shared" si="31"/>
        <v>4</v>
      </c>
      <c r="R41" s="124">
        <f t="shared" si="31"/>
        <v>20</v>
      </c>
      <c r="S41" s="124">
        <f t="shared" si="31"/>
        <v>8</v>
      </c>
      <c r="T41" s="124">
        <f t="shared" si="31"/>
        <v>10</v>
      </c>
      <c r="U41" s="124">
        <f t="shared" si="31"/>
        <v>14</v>
      </c>
      <c r="V41" s="124">
        <f t="shared" si="31"/>
        <v>16</v>
      </c>
      <c r="W41" s="124">
        <f t="shared" si="31"/>
        <v>12</v>
      </c>
      <c r="X41" s="124"/>
      <c r="Y41" s="124"/>
      <c r="Z41" s="124"/>
      <c r="AA41" s="124">
        <f t="shared" ref="AA41:AI41" si="32">IFERROR($M40-AA$5,"")</f>
        <v>5</v>
      </c>
      <c r="AB41" s="124">
        <f t="shared" si="32"/>
        <v>17</v>
      </c>
      <c r="AC41" s="124">
        <f t="shared" si="32"/>
        <v>3</v>
      </c>
      <c r="AD41" s="124">
        <f t="shared" si="32"/>
        <v>19</v>
      </c>
      <c r="AE41" s="124">
        <f t="shared" si="32"/>
        <v>7</v>
      </c>
      <c r="AF41" s="124">
        <f t="shared" si="32"/>
        <v>9</v>
      </c>
      <c r="AG41" s="124">
        <f t="shared" si="32"/>
        <v>13</v>
      </c>
      <c r="AH41" s="124">
        <f t="shared" si="32"/>
        <v>15</v>
      </c>
      <c r="AI41" s="124">
        <f t="shared" si="32"/>
        <v>11</v>
      </c>
      <c r="AJ41" s="124"/>
      <c r="AK41" s="124"/>
      <c r="AL41" s="57"/>
      <c r="AM41" s="57"/>
    </row>
    <row r="42" spans="1:51" ht="17.100000000000001" customHeight="1">
      <c r="C42" s="100"/>
      <c r="D42" s="101"/>
      <c r="E42" s="101"/>
      <c r="F42" s="101"/>
      <c r="G42" s="101"/>
      <c r="H42" s="101"/>
      <c r="I42" s="101"/>
      <c r="J42" s="101"/>
      <c r="K42" s="101" t="s">
        <v>32</v>
      </c>
      <c r="L42" s="101"/>
      <c r="M42" s="125" t="s">
        <v>33</v>
      </c>
      <c r="N42" s="57"/>
      <c r="O42" s="124">
        <f t="shared" ref="O42:W42" si="33">IF(O41="","",IF(O41&lt;0,0,IF(O41&lt;18,1,IF(O41&lt;36,2,3))))</f>
        <v>1</v>
      </c>
      <c r="P42" s="124">
        <f t="shared" si="33"/>
        <v>2</v>
      </c>
      <c r="Q42" s="124">
        <f t="shared" si="33"/>
        <v>1</v>
      </c>
      <c r="R42" s="124">
        <f t="shared" si="33"/>
        <v>2</v>
      </c>
      <c r="S42" s="124">
        <f t="shared" si="33"/>
        <v>1</v>
      </c>
      <c r="T42" s="124">
        <f t="shared" si="33"/>
        <v>1</v>
      </c>
      <c r="U42" s="124">
        <f t="shared" si="33"/>
        <v>1</v>
      </c>
      <c r="V42" s="124">
        <f t="shared" si="33"/>
        <v>1</v>
      </c>
      <c r="W42" s="124">
        <f t="shared" si="33"/>
        <v>1</v>
      </c>
      <c r="X42" s="124"/>
      <c r="Y42" s="124"/>
      <c r="Z42" s="124"/>
      <c r="AA42" s="124">
        <f t="shared" ref="AA42:AI42" si="34">IF(AA41="","",IF(AA41&lt;0,0,IF(AA41&lt;18,1,IF(AA41&lt;36,2,3))))</f>
        <v>1</v>
      </c>
      <c r="AB42" s="124">
        <f t="shared" si="34"/>
        <v>1</v>
      </c>
      <c r="AC42" s="124">
        <f t="shared" si="34"/>
        <v>1</v>
      </c>
      <c r="AD42" s="124">
        <f t="shared" si="34"/>
        <v>2</v>
      </c>
      <c r="AE42" s="124">
        <f t="shared" si="34"/>
        <v>1</v>
      </c>
      <c r="AF42" s="124">
        <f t="shared" si="34"/>
        <v>1</v>
      </c>
      <c r="AG42" s="124">
        <f t="shared" si="34"/>
        <v>1</v>
      </c>
      <c r="AH42" s="124">
        <f t="shared" si="34"/>
        <v>1</v>
      </c>
      <c r="AI42" s="124">
        <f t="shared" si="34"/>
        <v>1</v>
      </c>
      <c r="AJ42" s="124"/>
      <c r="AK42" s="124"/>
      <c r="AL42" s="57"/>
      <c r="AM42" s="126" t="s">
        <v>34</v>
      </c>
    </row>
    <row r="43" spans="1:51" ht="17.100000000000001" customHeight="1">
      <c r="C43" s="100"/>
      <c r="D43" s="101"/>
      <c r="E43" s="101"/>
      <c r="F43" s="101"/>
      <c r="G43" s="101"/>
      <c r="H43" s="101"/>
      <c r="I43" s="101"/>
      <c r="J43" s="101"/>
      <c r="K43" s="129"/>
      <c r="L43" s="130" t="s">
        <v>38</v>
      </c>
      <c r="M43" s="95" t="s">
        <v>39</v>
      </c>
      <c r="N43" s="57"/>
      <c r="O43" s="113">
        <f t="shared" ref="O43:W43" si="35">IFERROR(IF((O$4-O40+2+O42)&lt;0,0,IF(O40="","",(O$4-O40+2+O42))),"")</f>
        <v>1</v>
      </c>
      <c r="P43" s="113">
        <f t="shared" si="35"/>
        <v>3</v>
      </c>
      <c r="Q43" s="113">
        <f t="shared" si="35"/>
        <v>1</v>
      </c>
      <c r="R43" s="113">
        <f t="shared" si="35"/>
        <v>4</v>
      </c>
      <c r="S43" s="113">
        <f t="shared" si="35"/>
        <v>3</v>
      </c>
      <c r="T43" s="113">
        <f t="shared" si="35"/>
        <v>4</v>
      </c>
      <c r="U43" s="113">
        <f t="shared" si="35"/>
        <v>2</v>
      </c>
      <c r="V43" s="113">
        <f t="shared" si="35"/>
        <v>3</v>
      </c>
      <c r="W43" s="113">
        <f t="shared" si="35"/>
        <v>3</v>
      </c>
      <c r="X43" s="124"/>
      <c r="Y43" s="30">
        <f>SUM(O43:W43)</f>
        <v>24</v>
      </c>
      <c r="Z43" s="124"/>
      <c r="AA43" s="113">
        <f t="shared" ref="AA43:AI43" si="36">IFERROR(IF((AA$4-AA40+2+AA42)&lt;0,0,IF(AA40="","",(AA$4-AA40+2+AA42))),"")</f>
        <v>1</v>
      </c>
      <c r="AB43" s="113">
        <f t="shared" si="36"/>
        <v>0</v>
      </c>
      <c r="AC43" s="113">
        <f t="shared" si="36"/>
        <v>4</v>
      </c>
      <c r="AD43" s="113">
        <f t="shared" si="36"/>
        <v>3</v>
      </c>
      <c r="AE43" s="113">
        <f t="shared" si="36"/>
        <v>2</v>
      </c>
      <c r="AF43" s="113">
        <f t="shared" si="36"/>
        <v>3</v>
      </c>
      <c r="AG43" s="113">
        <f t="shared" si="36"/>
        <v>2</v>
      </c>
      <c r="AH43" s="113">
        <f t="shared" si="36"/>
        <v>2</v>
      </c>
      <c r="AI43" s="113">
        <f t="shared" si="36"/>
        <v>3</v>
      </c>
      <c r="AJ43" s="124"/>
      <c r="AK43" s="30">
        <f>SUM(AA43:AI43)</f>
        <v>20</v>
      </c>
      <c r="AL43" s="57"/>
      <c r="AM43" s="131">
        <f>SUM(Y43,AK43)</f>
        <v>44</v>
      </c>
    </row>
    <row r="44" spans="1:51" ht="17.100000000000001" customHeight="1"/>
    <row r="45" spans="1:51" ht="17.100000000000001" customHeight="1">
      <c r="B45" s="115" t="s">
        <v>26</v>
      </c>
      <c r="C45" s="88"/>
      <c r="D45" s="89"/>
      <c r="E45" s="90" t="s">
        <v>24</v>
      </c>
      <c r="F45" s="90" t="s">
        <v>9</v>
      </c>
      <c r="G45" s="90" t="s">
        <v>10</v>
      </c>
      <c r="H45" s="90" t="s">
        <v>11</v>
      </c>
      <c r="I45" s="90" t="s">
        <v>12</v>
      </c>
      <c r="J45" s="91" t="s">
        <v>13</v>
      </c>
      <c r="K45" s="91" t="s">
        <v>14</v>
      </c>
      <c r="L45" s="91" t="s">
        <v>27</v>
      </c>
      <c r="M45" s="91" t="s">
        <v>28</v>
      </c>
      <c r="N45" s="116"/>
      <c r="O45" s="117">
        <v>1</v>
      </c>
      <c r="P45" s="117">
        <v>2</v>
      </c>
      <c r="Q45" s="117">
        <v>3</v>
      </c>
      <c r="R45" s="117">
        <v>4</v>
      </c>
      <c r="S45" s="117">
        <v>5</v>
      </c>
      <c r="T45" s="117">
        <v>6</v>
      </c>
      <c r="U45" s="117">
        <v>7</v>
      </c>
      <c r="V45" s="117">
        <v>8</v>
      </c>
      <c r="W45" s="117">
        <v>9</v>
      </c>
      <c r="X45" s="116"/>
      <c r="Y45" s="117" t="s">
        <v>1</v>
      </c>
      <c r="Z45" s="116"/>
      <c r="AA45" s="117">
        <v>10</v>
      </c>
      <c r="AB45" s="117">
        <v>11</v>
      </c>
      <c r="AC45" s="117">
        <v>12</v>
      </c>
      <c r="AD45" s="117">
        <v>13</v>
      </c>
      <c r="AE45" s="117">
        <v>14</v>
      </c>
      <c r="AF45" s="117">
        <v>15</v>
      </c>
      <c r="AG45" s="117">
        <v>16</v>
      </c>
      <c r="AH45" s="117">
        <v>17</v>
      </c>
      <c r="AI45" s="117">
        <v>18</v>
      </c>
      <c r="AJ45" s="40"/>
      <c r="AK45" s="117" t="s">
        <v>2</v>
      </c>
      <c r="AL45" s="42"/>
      <c r="AM45" s="118" t="s">
        <v>29</v>
      </c>
    </row>
    <row r="46" spans="1:51" ht="17.100000000000001" customHeight="1">
      <c r="A46" s="108">
        <v>26</v>
      </c>
      <c r="B46" s="138" t="s">
        <v>60</v>
      </c>
      <c r="C46" s="93"/>
      <c r="D46" s="94"/>
      <c r="E46" s="120"/>
      <c r="F46" s="95" t="s">
        <v>31</v>
      </c>
      <c r="G46" s="95" t="s">
        <v>18</v>
      </c>
      <c r="H46" s="95">
        <v>72</v>
      </c>
      <c r="I46" s="95">
        <v>140</v>
      </c>
      <c r="J46" s="120">
        <v>12</v>
      </c>
      <c r="K46" s="97">
        <f>IF(J46="","X",(IFERROR(ROUND((J46*I46/113)+H46-$AM$4,0),"X")))</f>
        <v>33</v>
      </c>
      <c r="L46" s="121">
        <v>1</v>
      </c>
      <c r="M46" s="98">
        <v>26</v>
      </c>
      <c r="N46" s="35"/>
      <c r="O46" s="122">
        <v>6</v>
      </c>
      <c r="P46" s="122">
        <v>6</v>
      </c>
      <c r="Q46" s="122">
        <v>5</v>
      </c>
      <c r="R46" s="122">
        <v>5</v>
      </c>
      <c r="S46" s="122">
        <v>4</v>
      </c>
      <c r="T46" s="122">
        <v>5</v>
      </c>
      <c r="U46" s="122">
        <v>5</v>
      </c>
      <c r="V46" s="122">
        <v>5</v>
      </c>
      <c r="W46" s="122">
        <v>4</v>
      </c>
      <c r="X46" s="27"/>
      <c r="Y46" s="30">
        <f>SUM(O46:W46)</f>
        <v>45</v>
      </c>
      <c r="Z46" s="27"/>
      <c r="AA46" s="120">
        <v>3</v>
      </c>
      <c r="AB46" s="120">
        <v>5</v>
      </c>
      <c r="AC46" s="120">
        <v>7</v>
      </c>
      <c r="AD46" s="120">
        <v>4</v>
      </c>
      <c r="AE46" s="120">
        <v>5</v>
      </c>
      <c r="AF46" s="120">
        <v>5</v>
      </c>
      <c r="AG46" s="120">
        <v>4</v>
      </c>
      <c r="AH46" s="120">
        <v>4</v>
      </c>
      <c r="AI46" s="120">
        <v>6</v>
      </c>
      <c r="AJ46" s="27"/>
      <c r="AK46" s="30">
        <f>SUM(AA46:AI46)</f>
        <v>43</v>
      </c>
      <c r="AL46" s="35"/>
      <c r="AM46" s="123">
        <f>AK46+Y46</f>
        <v>88</v>
      </c>
    </row>
    <row r="47" spans="1:51" ht="17.100000000000001" customHeight="1">
      <c r="C47" s="100"/>
      <c r="D47" s="101"/>
      <c r="E47" s="101"/>
      <c r="F47" s="101"/>
      <c r="G47" s="101"/>
      <c r="H47" s="101"/>
      <c r="I47" s="101"/>
      <c r="J47" s="101"/>
      <c r="K47" s="102" t="s">
        <v>19</v>
      </c>
      <c r="L47" s="102"/>
      <c r="M47" s="140"/>
      <c r="N47" s="57"/>
      <c r="O47" s="124">
        <f t="shared" ref="O47:W47" si="37">IFERROR($M46-O$5,"")</f>
        <v>11</v>
      </c>
      <c r="P47" s="124">
        <f t="shared" si="37"/>
        <v>23</v>
      </c>
      <c r="Q47" s="124">
        <f t="shared" si="37"/>
        <v>9</v>
      </c>
      <c r="R47" s="124">
        <f t="shared" si="37"/>
        <v>25</v>
      </c>
      <c r="S47" s="124">
        <f t="shared" si="37"/>
        <v>13</v>
      </c>
      <c r="T47" s="124">
        <f t="shared" si="37"/>
        <v>15</v>
      </c>
      <c r="U47" s="124">
        <f t="shared" si="37"/>
        <v>19</v>
      </c>
      <c r="V47" s="124">
        <f t="shared" si="37"/>
        <v>21</v>
      </c>
      <c r="W47" s="124">
        <f t="shared" si="37"/>
        <v>17</v>
      </c>
      <c r="X47" s="124"/>
      <c r="Y47" s="124"/>
      <c r="Z47" s="124"/>
      <c r="AA47" s="124">
        <f t="shared" ref="AA47:AI47" si="38">IFERROR($M46-AA$5,"")</f>
        <v>10</v>
      </c>
      <c r="AB47" s="124">
        <f t="shared" si="38"/>
        <v>22</v>
      </c>
      <c r="AC47" s="124">
        <f t="shared" si="38"/>
        <v>8</v>
      </c>
      <c r="AD47" s="124">
        <f t="shared" si="38"/>
        <v>24</v>
      </c>
      <c r="AE47" s="124">
        <f t="shared" si="38"/>
        <v>12</v>
      </c>
      <c r="AF47" s="124">
        <f t="shared" si="38"/>
        <v>14</v>
      </c>
      <c r="AG47" s="124">
        <f t="shared" si="38"/>
        <v>18</v>
      </c>
      <c r="AH47" s="124">
        <f t="shared" si="38"/>
        <v>20</v>
      </c>
      <c r="AI47" s="124">
        <f t="shared" si="38"/>
        <v>16</v>
      </c>
      <c r="AJ47" s="124"/>
      <c r="AK47" s="124"/>
      <c r="AL47" s="57"/>
      <c r="AM47" s="57"/>
    </row>
    <row r="48" spans="1:51" ht="17.100000000000001" customHeight="1">
      <c r="C48" s="100"/>
      <c r="D48" s="101"/>
      <c r="E48" s="101"/>
      <c r="F48" s="101"/>
      <c r="G48" s="101"/>
      <c r="H48" s="101"/>
      <c r="I48" s="101"/>
      <c r="J48" s="101"/>
      <c r="K48" s="101" t="s">
        <v>32</v>
      </c>
      <c r="L48" s="101"/>
      <c r="M48" s="125" t="s">
        <v>33</v>
      </c>
      <c r="N48" s="57"/>
      <c r="O48" s="124">
        <f t="shared" ref="O48:W48" si="39">IF(O47="","",IF(O47&lt;0,0,IF(O47&lt;18,1,IF(O47&lt;36,2,3))))</f>
        <v>1</v>
      </c>
      <c r="P48" s="124">
        <f t="shared" si="39"/>
        <v>2</v>
      </c>
      <c r="Q48" s="124">
        <f t="shared" si="39"/>
        <v>1</v>
      </c>
      <c r="R48" s="124">
        <f t="shared" si="39"/>
        <v>2</v>
      </c>
      <c r="S48" s="124">
        <f t="shared" si="39"/>
        <v>1</v>
      </c>
      <c r="T48" s="124">
        <f t="shared" si="39"/>
        <v>1</v>
      </c>
      <c r="U48" s="124">
        <f t="shared" si="39"/>
        <v>2</v>
      </c>
      <c r="V48" s="124">
        <f t="shared" si="39"/>
        <v>2</v>
      </c>
      <c r="W48" s="124">
        <f t="shared" si="39"/>
        <v>1</v>
      </c>
      <c r="X48" s="124"/>
      <c r="Y48" s="124"/>
      <c r="Z48" s="124"/>
      <c r="AA48" s="124">
        <f t="shared" ref="AA48:AI48" si="40">IF(AA47="","",IF(AA47&lt;0,0,IF(AA47&lt;18,1,IF(AA47&lt;36,2,3))))</f>
        <v>1</v>
      </c>
      <c r="AB48" s="124">
        <f t="shared" si="40"/>
        <v>2</v>
      </c>
      <c r="AC48" s="124">
        <f t="shared" si="40"/>
        <v>1</v>
      </c>
      <c r="AD48" s="124">
        <f t="shared" si="40"/>
        <v>2</v>
      </c>
      <c r="AE48" s="124">
        <f t="shared" si="40"/>
        <v>1</v>
      </c>
      <c r="AF48" s="124">
        <f t="shared" si="40"/>
        <v>1</v>
      </c>
      <c r="AG48" s="124">
        <f t="shared" si="40"/>
        <v>2</v>
      </c>
      <c r="AH48" s="124">
        <f t="shared" si="40"/>
        <v>2</v>
      </c>
      <c r="AI48" s="124">
        <f t="shared" si="40"/>
        <v>1</v>
      </c>
      <c r="AJ48" s="124"/>
      <c r="AK48" s="124"/>
      <c r="AL48" s="57"/>
      <c r="AM48" s="126" t="s">
        <v>34</v>
      </c>
    </row>
    <row r="49" spans="1:39" ht="17.100000000000001" customHeight="1">
      <c r="C49" s="100"/>
      <c r="D49" s="101"/>
      <c r="E49" s="101"/>
      <c r="F49" s="101"/>
      <c r="G49" s="101"/>
      <c r="H49" s="101"/>
      <c r="I49" s="101"/>
      <c r="J49" s="101"/>
      <c r="K49" s="129"/>
      <c r="L49" s="130" t="s">
        <v>38</v>
      </c>
      <c r="M49" s="95" t="s">
        <v>39</v>
      </c>
      <c r="N49" s="57"/>
      <c r="O49" s="113">
        <f t="shared" ref="O49:W49" si="41">IFERROR(IF((O$4-O46+2+O48)&lt;0,0,IF(O46="","",(O$4-O46+2+O48))),"")</f>
        <v>0</v>
      </c>
      <c r="P49" s="113">
        <f t="shared" si="41"/>
        <v>1</v>
      </c>
      <c r="Q49" s="113">
        <f t="shared" si="41"/>
        <v>1</v>
      </c>
      <c r="R49" s="113">
        <f t="shared" si="41"/>
        <v>2</v>
      </c>
      <c r="S49" s="113">
        <f t="shared" si="41"/>
        <v>2</v>
      </c>
      <c r="T49" s="113">
        <f t="shared" si="41"/>
        <v>1</v>
      </c>
      <c r="U49" s="113">
        <f t="shared" si="41"/>
        <v>2</v>
      </c>
      <c r="V49" s="113">
        <f t="shared" si="41"/>
        <v>2</v>
      </c>
      <c r="W49" s="113">
        <f t="shared" si="41"/>
        <v>2</v>
      </c>
      <c r="X49" s="124"/>
      <c r="Y49" s="30">
        <f>SUM(O49:W49)</f>
        <v>13</v>
      </c>
      <c r="Z49" s="124"/>
      <c r="AA49" s="113">
        <f t="shared" ref="AA49:AI49" si="42">IFERROR(IF((AA$4-AA46+2+AA48)&lt;0,0,IF(AA46="","",(AA$4-AA46+2+AA48))),"")</f>
        <v>3</v>
      </c>
      <c r="AB49" s="113">
        <f t="shared" si="42"/>
        <v>2</v>
      </c>
      <c r="AC49" s="113">
        <f t="shared" si="42"/>
        <v>0</v>
      </c>
      <c r="AD49" s="113">
        <f t="shared" si="42"/>
        <v>3</v>
      </c>
      <c r="AE49" s="113">
        <f t="shared" si="42"/>
        <v>1</v>
      </c>
      <c r="AF49" s="113">
        <f t="shared" si="42"/>
        <v>1</v>
      </c>
      <c r="AG49" s="113">
        <f t="shared" si="42"/>
        <v>3</v>
      </c>
      <c r="AH49" s="113">
        <f t="shared" si="42"/>
        <v>3</v>
      </c>
      <c r="AI49" s="113">
        <f t="shared" si="42"/>
        <v>0</v>
      </c>
      <c r="AJ49" s="124"/>
      <c r="AK49" s="30">
        <f>SUM(AA49:AI49)</f>
        <v>16</v>
      </c>
      <c r="AL49" s="57"/>
      <c r="AM49" s="131">
        <f>SUM(Y49,AK49)</f>
        <v>29</v>
      </c>
    </row>
    <row r="50" spans="1:39" ht="17.100000000000001" customHeight="1"/>
    <row r="51" spans="1:39" ht="17.100000000000001" customHeight="1">
      <c r="B51" s="115" t="s">
        <v>26</v>
      </c>
      <c r="C51" s="88"/>
      <c r="D51" s="89"/>
      <c r="E51" s="90" t="s">
        <v>24</v>
      </c>
      <c r="F51" s="90" t="s">
        <v>9</v>
      </c>
      <c r="G51" s="90" t="s">
        <v>10</v>
      </c>
      <c r="H51" s="90" t="s">
        <v>11</v>
      </c>
      <c r="I51" s="90" t="s">
        <v>12</v>
      </c>
      <c r="J51" s="91" t="s">
        <v>13</v>
      </c>
      <c r="K51" s="91" t="s">
        <v>14</v>
      </c>
      <c r="L51" s="91" t="s">
        <v>27</v>
      </c>
      <c r="M51" s="91" t="s">
        <v>28</v>
      </c>
      <c r="N51" s="116"/>
      <c r="O51" s="117">
        <v>1</v>
      </c>
      <c r="P51" s="117">
        <v>2</v>
      </c>
      <c r="Q51" s="117">
        <v>3</v>
      </c>
      <c r="R51" s="117">
        <v>4</v>
      </c>
      <c r="S51" s="117">
        <v>5</v>
      </c>
      <c r="T51" s="117">
        <v>6</v>
      </c>
      <c r="U51" s="117">
        <v>7</v>
      </c>
      <c r="V51" s="117">
        <v>8</v>
      </c>
      <c r="W51" s="117">
        <v>9</v>
      </c>
      <c r="X51" s="116"/>
      <c r="Y51" s="117" t="s">
        <v>1</v>
      </c>
      <c r="Z51" s="116"/>
      <c r="AA51" s="117">
        <v>10</v>
      </c>
      <c r="AB51" s="117">
        <v>11</v>
      </c>
      <c r="AC51" s="117">
        <v>12</v>
      </c>
      <c r="AD51" s="117">
        <v>13</v>
      </c>
      <c r="AE51" s="117">
        <v>14</v>
      </c>
      <c r="AF51" s="117">
        <v>15</v>
      </c>
      <c r="AG51" s="117">
        <v>16</v>
      </c>
      <c r="AH51" s="117">
        <v>17</v>
      </c>
      <c r="AI51" s="117">
        <v>18</v>
      </c>
      <c r="AJ51" s="40"/>
      <c r="AK51" s="117" t="s">
        <v>2</v>
      </c>
      <c r="AL51" s="42"/>
      <c r="AM51" s="118" t="s">
        <v>29</v>
      </c>
    </row>
    <row r="52" spans="1:39" ht="17.100000000000001" customHeight="1">
      <c r="A52" s="108">
        <v>16</v>
      </c>
      <c r="B52" s="144" t="s">
        <v>59</v>
      </c>
      <c r="C52" s="93"/>
      <c r="D52" s="94"/>
      <c r="E52" s="120"/>
      <c r="F52" s="95" t="s">
        <v>31</v>
      </c>
      <c r="G52" s="95" t="s">
        <v>18</v>
      </c>
      <c r="H52" s="95">
        <v>72</v>
      </c>
      <c r="I52" s="95">
        <v>140</v>
      </c>
      <c r="J52" s="120">
        <v>12</v>
      </c>
      <c r="K52" s="97">
        <f>IF(J52="","X",(IFERROR(ROUND((J52*I52/113)+H52-$AM$4,0),"X")))</f>
        <v>33</v>
      </c>
      <c r="L52" s="121">
        <v>1</v>
      </c>
      <c r="M52" s="98">
        <v>16</v>
      </c>
      <c r="N52" s="35"/>
      <c r="O52" s="122">
        <v>3</v>
      </c>
      <c r="P52" s="122">
        <v>4</v>
      </c>
      <c r="Q52" s="122">
        <v>4</v>
      </c>
      <c r="R52" s="122">
        <v>4</v>
      </c>
      <c r="S52" s="122">
        <v>4</v>
      </c>
      <c r="T52" s="122">
        <v>6</v>
      </c>
      <c r="U52" s="122">
        <v>5</v>
      </c>
      <c r="V52" s="122">
        <v>4</v>
      </c>
      <c r="W52" s="122">
        <v>4</v>
      </c>
      <c r="X52" s="27"/>
      <c r="Y52" s="30">
        <f>SUM(O52:W52)</f>
        <v>38</v>
      </c>
      <c r="Z52" s="27"/>
      <c r="AA52" s="120">
        <v>5</v>
      </c>
      <c r="AB52" s="120">
        <v>7</v>
      </c>
      <c r="AC52" s="120">
        <v>3</v>
      </c>
      <c r="AD52" s="120">
        <v>5</v>
      </c>
      <c r="AE52" s="120">
        <v>5</v>
      </c>
      <c r="AF52" s="120">
        <v>5</v>
      </c>
      <c r="AG52" s="120">
        <v>8</v>
      </c>
      <c r="AH52" s="120">
        <v>3</v>
      </c>
      <c r="AI52" s="120">
        <v>4</v>
      </c>
      <c r="AJ52" s="27"/>
      <c r="AK52" s="30">
        <f>SUM(AA52:AI52)</f>
        <v>45</v>
      </c>
      <c r="AL52" s="35"/>
      <c r="AM52" s="123">
        <f>AK52+Y52</f>
        <v>83</v>
      </c>
    </row>
    <row r="53" spans="1:39" ht="17.100000000000001" customHeight="1">
      <c r="C53" s="100"/>
      <c r="D53" s="101"/>
      <c r="E53" s="101"/>
      <c r="F53" s="101"/>
      <c r="G53" s="101"/>
      <c r="H53" s="101"/>
      <c r="I53" s="101"/>
      <c r="J53" s="101"/>
      <c r="K53" s="102" t="s">
        <v>19</v>
      </c>
      <c r="L53" s="102"/>
      <c r="M53" s="102"/>
      <c r="N53" s="57"/>
      <c r="O53" s="124">
        <f t="shared" ref="O53:W53" si="43">IFERROR($M52-O$5,"")</f>
        <v>1</v>
      </c>
      <c r="P53" s="124">
        <f t="shared" si="43"/>
        <v>13</v>
      </c>
      <c r="Q53" s="124">
        <f t="shared" si="43"/>
        <v>-1</v>
      </c>
      <c r="R53" s="124">
        <f t="shared" si="43"/>
        <v>15</v>
      </c>
      <c r="S53" s="124">
        <f t="shared" si="43"/>
        <v>3</v>
      </c>
      <c r="T53" s="124">
        <f t="shared" si="43"/>
        <v>5</v>
      </c>
      <c r="U53" s="124">
        <f t="shared" si="43"/>
        <v>9</v>
      </c>
      <c r="V53" s="124">
        <f t="shared" si="43"/>
        <v>11</v>
      </c>
      <c r="W53" s="124">
        <f t="shared" si="43"/>
        <v>7</v>
      </c>
      <c r="X53" s="124"/>
      <c r="Y53" s="124"/>
      <c r="Z53" s="124"/>
      <c r="AA53" s="124">
        <f t="shared" ref="AA53:AI53" si="44">IFERROR($M52-AA$5,"")</f>
        <v>0</v>
      </c>
      <c r="AB53" s="124">
        <f t="shared" si="44"/>
        <v>12</v>
      </c>
      <c r="AC53" s="124">
        <f t="shared" si="44"/>
        <v>-2</v>
      </c>
      <c r="AD53" s="124">
        <f t="shared" si="44"/>
        <v>14</v>
      </c>
      <c r="AE53" s="124">
        <f t="shared" si="44"/>
        <v>2</v>
      </c>
      <c r="AF53" s="124">
        <f t="shared" si="44"/>
        <v>4</v>
      </c>
      <c r="AG53" s="124">
        <f t="shared" si="44"/>
        <v>8</v>
      </c>
      <c r="AH53" s="124">
        <f t="shared" si="44"/>
        <v>10</v>
      </c>
      <c r="AI53" s="124">
        <f t="shared" si="44"/>
        <v>6</v>
      </c>
      <c r="AJ53" s="124"/>
      <c r="AK53" s="124"/>
      <c r="AL53" s="57"/>
      <c r="AM53" s="57"/>
    </row>
    <row r="54" spans="1:39" ht="17.100000000000001" customHeight="1">
      <c r="C54" s="100"/>
      <c r="D54" s="101"/>
      <c r="E54" s="101"/>
      <c r="F54" s="101"/>
      <c r="G54" s="101"/>
      <c r="H54" s="101"/>
      <c r="I54" s="101"/>
      <c r="J54" s="101"/>
      <c r="K54" s="101" t="s">
        <v>32</v>
      </c>
      <c r="L54" s="101"/>
      <c r="M54" s="125" t="s">
        <v>33</v>
      </c>
      <c r="N54" s="57"/>
      <c r="O54" s="124">
        <f t="shared" ref="O54:W54" si="45">IF(O53="","",IF(O53&lt;0,0,IF(O53&lt;18,1,IF(O53&lt;36,2,3))))</f>
        <v>1</v>
      </c>
      <c r="P54" s="124">
        <f t="shared" si="45"/>
        <v>1</v>
      </c>
      <c r="Q54" s="124">
        <f t="shared" si="45"/>
        <v>0</v>
      </c>
      <c r="R54" s="124">
        <f t="shared" si="45"/>
        <v>1</v>
      </c>
      <c r="S54" s="124">
        <f t="shared" si="45"/>
        <v>1</v>
      </c>
      <c r="T54" s="124">
        <f t="shared" si="45"/>
        <v>1</v>
      </c>
      <c r="U54" s="124">
        <f t="shared" si="45"/>
        <v>1</v>
      </c>
      <c r="V54" s="124">
        <f t="shared" si="45"/>
        <v>1</v>
      </c>
      <c r="W54" s="124">
        <f t="shared" si="45"/>
        <v>1</v>
      </c>
      <c r="X54" s="124"/>
      <c r="Y54" s="124"/>
      <c r="Z54" s="124"/>
      <c r="AA54" s="124">
        <f t="shared" ref="AA54:AI54" si="46">IF(AA53="","",IF(AA53&lt;0,0,IF(AA53&lt;18,1,IF(AA53&lt;36,2,3))))</f>
        <v>1</v>
      </c>
      <c r="AB54" s="124">
        <f t="shared" si="46"/>
        <v>1</v>
      </c>
      <c r="AC54" s="124">
        <f t="shared" si="46"/>
        <v>0</v>
      </c>
      <c r="AD54" s="124">
        <f t="shared" si="46"/>
        <v>1</v>
      </c>
      <c r="AE54" s="124">
        <f t="shared" si="46"/>
        <v>1</v>
      </c>
      <c r="AF54" s="124">
        <f t="shared" si="46"/>
        <v>1</v>
      </c>
      <c r="AG54" s="124">
        <f t="shared" si="46"/>
        <v>1</v>
      </c>
      <c r="AH54" s="124">
        <f t="shared" si="46"/>
        <v>1</v>
      </c>
      <c r="AI54" s="124">
        <f t="shared" si="46"/>
        <v>1</v>
      </c>
      <c r="AJ54" s="124"/>
      <c r="AK54" s="124"/>
      <c r="AL54" s="57"/>
      <c r="AM54" s="126" t="s">
        <v>34</v>
      </c>
    </row>
    <row r="55" spans="1:39" ht="17.100000000000001" customHeight="1">
      <c r="C55" s="100"/>
      <c r="D55" s="101"/>
      <c r="E55" s="101"/>
      <c r="F55" s="101"/>
      <c r="G55" s="101"/>
      <c r="H55" s="101"/>
      <c r="I55" s="101"/>
      <c r="J55" s="101"/>
      <c r="K55" s="129"/>
      <c r="L55" s="130" t="s">
        <v>38</v>
      </c>
      <c r="M55" s="95" t="s">
        <v>39</v>
      </c>
      <c r="N55" s="57"/>
      <c r="O55" s="113">
        <f t="shared" ref="O55:W55" si="47">IFERROR(IF((O$4-O52+2+O54)&lt;0,0,IF(O52="","",(O$4-O52+2+O54))),"")</f>
        <v>3</v>
      </c>
      <c r="P55" s="113">
        <f t="shared" si="47"/>
        <v>2</v>
      </c>
      <c r="Q55" s="113">
        <f t="shared" si="47"/>
        <v>1</v>
      </c>
      <c r="R55" s="113">
        <f t="shared" si="47"/>
        <v>2</v>
      </c>
      <c r="S55" s="113">
        <f t="shared" si="47"/>
        <v>2</v>
      </c>
      <c r="T55" s="113">
        <f t="shared" si="47"/>
        <v>0</v>
      </c>
      <c r="U55" s="113">
        <f t="shared" si="47"/>
        <v>1</v>
      </c>
      <c r="V55" s="113">
        <f t="shared" si="47"/>
        <v>2</v>
      </c>
      <c r="W55" s="113">
        <f t="shared" si="47"/>
        <v>2</v>
      </c>
      <c r="X55" s="124"/>
      <c r="Y55" s="30">
        <f>SUM(O55:W55)</f>
        <v>15</v>
      </c>
      <c r="Z55" s="124"/>
      <c r="AA55" s="113">
        <f t="shared" ref="AA55:AI55" si="48">IFERROR(IF((AA$4-AA52+2+AA54)&lt;0,0,IF(AA52="","",(AA$4-AA52+2+AA54))),"")</f>
        <v>1</v>
      </c>
      <c r="AB55" s="113">
        <f t="shared" si="48"/>
        <v>0</v>
      </c>
      <c r="AC55" s="113">
        <f t="shared" si="48"/>
        <v>2</v>
      </c>
      <c r="AD55" s="113">
        <f t="shared" si="48"/>
        <v>1</v>
      </c>
      <c r="AE55" s="113">
        <f t="shared" si="48"/>
        <v>1</v>
      </c>
      <c r="AF55" s="113">
        <f t="shared" si="48"/>
        <v>1</v>
      </c>
      <c r="AG55" s="113">
        <f t="shared" si="48"/>
        <v>0</v>
      </c>
      <c r="AH55" s="113">
        <f t="shared" si="48"/>
        <v>3</v>
      </c>
      <c r="AI55" s="113">
        <f t="shared" si="48"/>
        <v>2</v>
      </c>
      <c r="AJ55" s="124"/>
      <c r="AK55" s="30">
        <f>SUM(AA55:AI55)</f>
        <v>11</v>
      </c>
      <c r="AL55" s="57"/>
      <c r="AM55" s="131">
        <f>SUM(Y55,AK55)</f>
        <v>26</v>
      </c>
    </row>
    <row r="56" spans="1:39" ht="17.100000000000001" customHeight="1"/>
    <row r="57" spans="1:39" ht="17.100000000000001" customHeight="1">
      <c r="B57" s="115" t="s">
        <v>26</v>
      </c>
      <c r="C57" s="88"/>
      <c r="D57" s="89"/>
      <c r="E57" s="90" t="s">
        <v>24</v>
      </c>
      <c r="F57" s="90" t="s">
        <v>9</v>
      </c>
      <c r="G57" s="90" t="s">
        <v>10</v>
      </c>
      <c r="H57" s="90" t="s">
        <v>11</v>
      </c>
      <c r="I57" s="90" t="s">
        <v>12</v>
      </c>
      <c r="J57" s="91" t="s">
        <v>13</v>
      </c>
      <c r="K57" s="91" t="s">
        <v>14</v>
      </c>
      <c r="L57" s="91" t="s">
        <v>27</v>
      </c>
      <c r="M57" s="91" t="s">
        <v>28</v>
      </c>
      <c r="N57" s="116"/>
      <c r="O57" s="117">
        <v>1</v>
      </c>
      <c r="P57" s="117">
        <v>2</v>
      </c>
      <c r="Q57" s="117">
        <v>3</v>
      </c>
      <c r="R57" s="117">
        <v>4</v>
      </c>
      <c r="S57" s="117">
        <v>5</v>
      </c>
      <c r="T57" s="117">
        <v>6</v>
      </c>
      <c r="U57" s="117">
        <v>7</v>
      </c>
      <c r="V57" s="117">
        <v>8</v>
      </c>
      <c r="W57" s="117">
        <v>9</v>
      </c>
      <c r="X57" s="116"/>
      <c r="Y57" s="117" t="s">
        <v>1</v>
      </c>
      <c r="Z57" s="116"/>
      <c r="AA57" s="117">
        <v>10</v>
      </c>
      <c r="AB57" s="117">
        <v>11</v>
      </c>
      <c r="AC57" s="117">
        <v>12</v>
      </c>
      <c r="AD57" s="117">
        <v>13</v>
      </c>
      <c r="AE57" s="117">
        <v>14</v>
      </c>
      <c r="AF57" s="117">
        <v>15</v>
      </c>
      <c r="AG57" s="117">
        <v>16</v>
      </c>
      <c r="AH57" s="117">
        <v>17</v>
      </c>
      <c r="AI57" s="117">
        <v>18</v>
      </c>
      <c r="AJ57" s="40"/>
      <c r="AK57" s="117" t="s">
        <v>2</v>
      </c>
      <c r="AL57" s="42"/>
      <c r="AM57" s="118" t="s">
        <v>29</v>
      </c>
    </row>
    <row r="58" spans="1:39" ht="17.100000000000001" customHeight="1">
      <c r="A58" s="108">
        <v>22.5</v>
      </c>
      <c r="B58" s="138" t="s">
        <v>49</v>
      </c>
      <c r="C58" s="93"/>
      <c r="D58" s="94"/>
      <c r="E58" s="120"/>
      <c r="F58" s="95" t="s">
        <v>31</v>
      </c>
      <c r="G58" s="95" t="s">
        <v>18</v>
      </c>
      <c r="H58" s="95">
        <v>72</v>
      </c>
      <c r="I58" s="95">
        <v>140</v>
      </c>
      <c r="J58" s="120">
        <v>12</v>
      </c>
      <c r="K58" s="97">
        <f>IF(J58="","X",(IFERROR(ROUND((J58*I58/113)+H58-$AM$4,0),"X")))</f>
        <v>33</v>
      </c>
      <c r="L58" s="121">
        <v>1</v>
      </c>
      <c r="M58" s="98">
        <v>23</v>
      </c>
      <c r="N58" s="35"/>
      <c r="O58" s="122">
        <v>4</v>
      </c>
      <c r="P58" s="122">
        <v>4</v>
      </c>
      <c r="Q58" s="122">
        <v>3</v>
      </c>
      <c r="R58" s="122">
        <v>5</v>
      </c>
      <c r="S58" s="122">
        <v>6</v>
      </c>
      <c r="T58" s="122">
        <v>3</v>
      </c>
      <c r="U58" s="122">
        <v>5</v>
      </c>
      <c r="V58" s="122">
        <v>4</v>
      </c>
      <c r="W58" s="122">
        <v>3</v>
      </c>
      <c r="X58" s="27"/>
      <c r="Y58" s="30">
        <f>SUM(O58:W58)</f>
        <v>37</v>
      </c>
      <c r="Z58" s="27"/>
      <c r="AA58" s="120">
        <v>4</v>
      </c>
      <c r="AB58" s="120">
        <v>6</v>
      </c>
      <c r="AC58" s="120">
        <v>3</v>
      </c>
      <c r="AD58" s="120">
        <v>3</v>
      </c>
      <c r="AE58" s="120">
        <v>3</v>
      </c>
      <c r="AF58" s="120">
        <v>5</v>
      </c>
      <c r="AG58" s="120">
        <v>3</v>
      </c>
      <c r="AH58" s="120">
        <v>4</v>
      </c>
      <c r="AI58" s="120">
        <v>6</v>
      </c>
      <c r="AJ58" s="27"/>
      <c r="AK58" s="30">
        <f>SUM(AA58:AI58)</f>
        <v>37</v>
      </c>
      <c r="AL58" s="35"/>
      <c r="AM58" s="123">
        <f>AK58+Y58</f>
        <v>74</v>
      </c>
    </row>
    <row r="59" spans="1:39" ht="17.100000000000001" customHeight="1">
      <c r="C59" s="100"/>
      <c r="D59" s="101"/>
      <c r="E59" s="101"/>
      <c r="F59" s="101"/>
      <c r="G59" s="101"/>
      <c r="H59" s="101"/>
      <c r="I59" s="101"/>
      <c r="J59" s="101"/>
      <c r="K59" s="102" t="s">
        <v>19</v>
      </c>
      <c r="L59" s="102"/>
      <c r="M59" s="140"/>
      <c r="N59" s="57"/>
      <c r="O59" s="124">
        <f t="shared" ref="O59:W59" si="49">IFERROR($M58-O$5,"")</f>
        <v>8</v>
      </c>
      <c r="P59" s="124">
        <f t="shared" si="49"/>
        <v>20</v>
      </c>
      <c r="Q59" s="124">
        <f t="shared" si="49"/>
        <v>6</v>
      </c>
      <c r="R59" s="124">
        <f t="shared" si="49"/>
        <v>22</v>
      </c>
      <c r="S59" s="124">
        <f t="shared" si="49"/>
        <v>10</v>
      </c>
      <c r="T59" s="124">
        <f t="shared" si="49"/>
        <v>12</v>
      </c>
      <c r="U59" s="124">
        <f t="shared" si="49"/>
        <v>16</v>
      </c>
      <c r="V59" s="124">
        <f t="shared" si="49"/>
        <v>18</v>
      </c>
      <c r="W59" s="124">
        <f t="shared" si="49"/>
        <v>14</v>
      </c>
      <c r="X59" s="124"/>
      <c r="Y59" s="124"/>
      <c r="Z59" s="124"/>
      <c r="AA59" s="124">
        <f t="shared" ref="AA59:AI59" si="50">IFERROR($M58-AA$5,"")</f>
        <v>7</v>
      </c>
      <c r="AB59" s="124">
        <f t="shared" si="50"/>
        <v>19</v>
      </c>
      <c r="AC59" s="124">
        <f t="shared" si="50"/>
        <v>5</v>
      </c>
      <c r="AD59" s="124">
        <f t="shared" si="50"/>
        <v>21</v>
      </c>
      <c r="AE59" s="124">
        <f t="shared" si="50"/>
        <v>9</v>
      </c>
      <c r="AF59" s="124">
        <f t="shared" si="50"/>
        <v>11</v>
      </c>
      <c r="AG59" s="124">
        <f t="shared" si="50"/>
        <v>15</v>
      </c>
      <c r="AH59" s="124">
        <f t="shared" si="50"/>
        <v>17</v>
      </c>
      <c r="AI59" s="124">
        <f t="shared" si="50"/>
        <v>13</v>
      </c>
      <c r="AJ59" s="124"/>
      <c r="AK59" s="124"/>
      <c r="AL59" s="57"/>
      <c r="AM59" s="57"/>
    </row>
    <row r="60" spans="1:39" ht="17.100000000000001" customHeight="1">
      <c r="C60" s="100"/>
      <c r="D60" s="101"/>
      <c r="E60" s="101"/>
      <c r="F60" s="101"/>
      <c r="G60" s="101"/>
      <c r="H60" s="101"/>
      <c r="I60" s="101"/>
      <c r="J60" s="101"/>
      <c r="K60" s="101" t="s">
        <v>32</v>
      </c>
      <c r="L60" s="101"/>
      <c r="M60" s="125" t="s">
        <v>33</v>
      </c>
      <c r="N60" s="57"/>
      <c r="O60" s="124">
        <f t="shared" ref="O60:W60" si="51">IF(O59="","",IF(O59&lt;0,0,IF(O59&lt;18,1,IF(O59&lt;36,2,3))))</f>
        <v>1</v>
      </c>
      <c r="P60" s="124">
        <f t="shared" si="51"/>
        <v>2</v>
      </c>
      <c r="Q60" s="124">
        <f t="shared" si="51"/>
        <v>1</v>
      </c>
      <c r="R60" s="124">
        <f t="shared" si="51"/>
        <v>2</v>
      </c>
      <c r="S60" s="124">
        <f t="shared" si="51"/>
        <v>1</v>
      </c>
      <c r="T60" s="124">
        <f t="shared" si="51"/>
        <v>1</v>
      </c>
      <c r="U60" s="124">
        <f t="shared" si="51"/>
        <v>1</v>
      </c>
      <c r="V60" s="124">
        <f t="shared" si="51"/>
        <v>2</v>
      </c>
      <c r="W60" s="124">
        <f t="shared" si="51"/>
        <v>1</v>
      </c>
      <c r="X60" s="124"/>
      <c r="Y60" s="124"/>
      <c r="Z60" s="124"/>
      <c r="AA60" s="124">
        <f t="shared" ref="AA60:AI60" si="52">IF(AA59="","",IF(AA59&lt;0,0,IF(AA59&lt;18,1,IF(AA59&lt;36,2,3))))</f>
        <v>1</v>
      </c>
      <c r="AB60" s="124">
        <f t="shared" si="52"/>
        <v>2</v>
      </c>
      <c r="AC60" s="124">
        <f t="shared" si="52"/>
        <v>1</v>
      </c>
      <c r="AD60" s="124">
        <f t="shared" si="52"/>
        <v>2</v>
      </c>
      <c r="AE60" s="124">
        <f t="shared" si="52"/>
        <v>1</v>
      </c>
      <c r="AF60" s="124">
        <f t="shared" si="52"/>
        <v>1</v>
      </c>
      <c r="AG60" s="124">
        <f t="shared" si="52"/>
        <v>1</v>
      </c>
      <c r="AH60" s="124">
        <f t="shared" si="52"/>
        <v>1</v>
      </c>
      <c r="AI60" s="124">
        <f t="shared" si="52"/>
        <v>1</v>
      </c>
      <c r="AJ60" s="124"/>
      <c r="AK60" s="124"/>
      <c r="AL60" s="57"/>
      <c r="AM60" s="126" t="s">
        <v>34</v>
      </c>
    </row>
    <row r="61" spans="1:39" ht="17.100000000000001" customHeight="1">
      <c r="C61" s="100"/>
      <c r="D61" s="101"/>
      <c r="E61" s="101"/>
      <c r="F61" s="101"/>
      <c r="G61" s="101"/>
      <c r="H61" s="101"/>
      <c r="I61" s="101"/>
      <c r="J61" s="101"/>
      <c r="K61" s="129"/>
      <c r="L61" s="130" t="s">
        <v>38</v>
      </c>
      <c r="M61" s="95" t="s">
        <v>39</v>
      </c>
      <c r="N61" s="57"/>
      <c r="O61" s="113">
        <f t="shared" ref="O61:W61" si="53">IFERROR(IF((O$4-O58+2+O60)&lt;0,0,IF(O58="","",(O$4-O58+2+O60))),"")</f>
        <v>2</v>
      </c>
      <c r="P61" s="113">
        <f t="shared" si="53"/>
        <v>3</v>
      </c>
      <c r="Q61" s="113">
        <f t="shared" si="53"/>
        <v>3</v>
      </c>
      <c r="R61" s="113">
        <f t="shared" si="53"/>
        <v>2</v>
      </c>
      <c r="S61" s="113">
        <f t="shared" si="53"/>
        <v>0</v>
      </c>
      <c r="T61" s="113">
        <f t="shared" si="53"/>
        <v>3</v>
      </c>
      <c r="U61" s="113">
        <f t="shared" si="53"/>
        <v>1</v>
      </c>
      <c r="V61" s="113">
        <f t="shared" si="53"/>
        <v>3</v>
      </c>
      <c r="W61" s="113">
        <f t="shared" si="53"/>
        <v>3</v>
      </c>
      <c r="X61" s="124"/>
      <c r="Y61" s="30">
        <f>SUM(O61:W61)</f>
        <v>20</v>
      </c>
      <c r="Z61" s="124"/>
      <c r="AA61" s="113">
        <f t="shared" ref="AA61:AI61" si="54">IFERROR(IF((AA$4-AA58+2+AA60)&lt;0,0,IF(AA58="","",(AA$4-AA58+2+AA60))),"")</f>
        <v>2</v>
      </c>
      <c r="AB61" s="113">
        <f t="shared" si="54"/>
        <v>1</v>
      </c>
      <c r="AC61" s="113">
        <f t="shared" si="54"/>
        <v>3</v>
      </c>
      <c r="AD61" s="113">
        <f t="shared" si="54"/>
        <v>4</v>
      </c>
      <c r="AE61" s="113">
        <f t="shared" si="54"/>
        <v>3</v>
      </c>
      <c r="AF61" s="113">
        <f t="shared" si="54"/>
        <v>1</v>
      </c>
      <c r="AG61" s="113">
        <f t="shared" si="54"/>
        <v>3</v>
      </c>
      <c r="AH61" s="113">
        <f t="shared" si="54"/>
        <v>2</v>
      </c>
      <c r="AI61" s="113">
        <f t="shared" si="54"/>
        <v>0</v>
      </c>
      <c r="AJ61" s="124"/>
      <c r="AK61" s="30">
        <f>SUM(AA61:AI61)</f>
        <v>19</v>
      </c>
      <c r="AL61" s="57"/>
      <c r="AM61" s="131">
        <f>SUM(Y61,AK61)</f>
        <v>39</v>
      </c>
    </row>
    <row r="62" spans="1:39" ht="17.100000000000001" customHeight="1"/>
    <row r="63" spans="1:39" ht="17.100000000000001" customHeight="1">
      <c r="B63" s="115" t="s">
        <v>26</v>
      </c>
      <c r="C63" s="88"/>
      <c r="D63" s="89"/>
      <c r="E63" s="90" t="s">
        <v>24</v>
      </c>
      <c r="F63" s="90" t="s">
        <v>9</v>
      </c>
      <c r="G63" s="90" t="s">
        <v>10</v>
      </c>
      <c r="H63" s="90" t="s">
        <v>11</v>
      </c>
      <c r="I63" s="90" t="s">
        <v>12</v>
      </c>
      <c r="J63" s="91" t="s">
        <v>13</v>
      </c>
      <c r="K63" s="91" t="s">
        <v>14</v>
      </c>
      <c r="L63" s="91" t="s">
        <v>27</v>
      </c>
      <c r="M63" s="91" t="s">
        <v>28</v>
      </c>
      <c r="N63" s="116"/>
      <c r="O63" s="117">
        <v>1</v>
      </c>
      <c r="P63" s="117">
        <v>2</v>
      </c>
      <c r="Q63" s="117">
        <v>3</v>
      </c>
      <c r="R63" s="117">
        <v>4</v>
      </c>
      <c r="S63" s="117">
        <v>5</v>
      </c>
      <c r="T63" s="117">
        <v>6</v>
      </c>
      <c r="U63" s="117">
        <v>7</v>
      </c>
      <c r="V63" s="117">
        <v>8</v>
      </c>
      <c r="W63" s="117">
        <v>9</v>
      </c>
      <c r="X63" s="116"/>
      <c r="Y63" s="117" t="s">
        <v>1</v>
      </c>
      <c r="Z63" s="116"/>
      <c r="AA63" s="117">
        <v>10</v>
      </c>
      <c r="AB63" s="117">
        <v>11</v>
      </c>
      <c r="AC63" s="117">
        <v>12</v>
      </c>
      <c r="AD63" s="117">
        <v>13</v>
      </c>
      <c r="AE63" s="117">
        <v>14</v>
      </c>
      <c r="AF63" s="117">
        <v>15</v>
      </c>
      <c r="AG63" s="117">
        <v>16</v>
      </c>
      <c r="AH63" s="117">
        <v>17</v>
      </c>
      <c r="AI63" s="117">
        <v>18</v>
      </c>
      <c r="AJ63" s="40"/>
      <c r="AK63" s="117" t="s">
        <v>2</v>
      </c>
      <c r="AL63" s="42"/>
      <c r="AM63" s="118" t="s">
        <v>29</v>
      </c>
    </row>
    <row r="64" spans="1:39" ht="17.100000000000001" customHeight="1">
      <c r="A64" s="108">
        <v>29</v>
      </c>
      <c r="B64" s="144" t="s">
        <v>50</v>
      </c>
      <c r="C64" s="93"/>
      <c r="D64" s="94"/>
      <c r="E64" s="120"/>
      <c r="F64" s="95" t="s">
        <v>31</v>
      </c>
      <c r="G64" s="95" t="s">
        <v>18</v>
      </c>
      <c r="H64" s="95">
        <v>72</v>
      </c>
      <c r="I64" s="95">
        <v>140</v>
      </c>
      <c r="J64" s="120">
        <v>12</v>
      </c>
      <c r="K64" s="97">
        <f>IF(J64="","X",(IFERROR(ROUND((J64*I64/113)+H64-$AM$4,0),"X")))</f>
        <v>33</v>
      </c>
      <c r="L64" s="121">
        <v>1</v>
      </c>
      <c r="M64" s="98">
        <v>29</v>
      </c>
      <c r="N64" s="35"/>
      <c r="O64" s="122">
        <v>4</v>
      </c>
      <c r="P64" s="122">
        <v>5</v>
      </c>
      <c r="Q64" s="122">
        <v>5</v>
      </c>
      <c r="R64" s="122">
        <v>4</v>
      </c>
      <c r="S64" s="122">
        <v>6</v>
      </c>
      <c r="T64" s="122">
        <v>4</v>
      </c>
      <c r="U64" s="122">
        <v>6</v>
      </c>
      <c r="V64" s="122">
        <v>4</v>
      </c>
      <c r="W64" s="122">
        <v>3</v>
      </c>
      <c r="X64" s="27"/>
      <c r="Y64" s="30">
        <f>SUM(O64:W64)</f>
        <v>41</v>
      </c>
      <c r="Z64" s="27"/>
      <c r="AA64" s="120">
        <v>4</v>
      </c>
      <c r="AB64" s="120">
        <v>6</v>
      </c>
      <c r="AC64" s="120">
        <v>5</v>
      </c>
      <c r="AD64" s="120">
        <v>5</v>
      </c>
      <c r="AE64" s="120">
        <v>3</v>
      </c>
      <c r="AF64" s="120">
        <v>4</v>
      </c>
      <c r="AG64" s="120">
        <v>4</v>
      </c>
      <c r="AH64" s="120">
        <v>5</v>
      </c>
      <c r="AI64" s="120">
        <v>3</v>
      </c>
      <c r="AJ64" s="27"/>
      <c r="AK64" s="30">
        <f>SUM(AA64:AI64)</f>
        <v>39</v>
      </c>
      <c r="AL64" s="35"/>
      <c r="AM64" s="123">
        <f>AK64+Y64</f>
        <v>80</v>
      </c>
    </row>
    <row r="65" spans="1:39" ht="17.100000000000001" customHeight="1">
      <c r="C65" s="100"/>
      <c r="D65" s="101"/>
      <c r="E65" s="101"/>
      <c r="F65" s="101"/>
      <c r="G65" s="101"/>
      <c r="H65" s="101"/>
      <c r="I65" s="101"/>
      <c r="J65" s="101"/>
      <c r="K65" s="102" t="s">
        <v>19</v>
      </c>
      <c r="L65" s="102"/>
      <c r="M65" s="140"/>
      <c r="N65" s="57"/>
      <c r="O65" s="124">
        <f t="shared" ref="O65:W65" si="55">IFERROR($M64-O$5,"")</f>
        <v>14</v>
      </c>
      <c r="P65" s="124">
        <f t="shared" si="55"/>
        <v>26</v>
      </c>
      <c r="Q65" s="124">
        <f t="shared" si="55"/>
        <v>12</v>
      </c>
      <c r="R65" s="124">
        <f t="shared" si="55"/>
        <v>28</v>
      </c>
      <c r="S65" s="124">
        <f t="shared" si="55"/>
        <v>16</v>
      </c>
      <c r="T65" s="124">
        <f t="shared" si="55"/>
        <v>18</v>
      </c>
      <c r="U65" s="124">
        <f t="shared" si="55"/>
        <v>22</v>
      </c>
      <c r="V65" s="124">
        <f t="shared" si="55"/>
        <v>24</v>
      </c>
      <c r="W65" s="124">
        <f t="shared" si="55"/>
        <v>20</v>
      </c>
      <c r="X65" s="124"/>
      <c r="Y65" s="124"/>
      <c r="Z65" s="124"/>
      <c r="AA65" s="124">
        <f t="shared" ref="AA65:AI65" si="56">IFERROR($M64-AA$5,"")</f>
        <v>13</v>
      </c>
      <c r="AB65" s="124">
        <f t="shared" si="56"/>
        <v>25</v>
      </c>
      <c r="AC65" s="124">
        <f t="shared" si="56"/>
        <v>11</v>
      </c>
      <c r="AD65" s="124">
        <f t="shared" si="56"/>
        <v>27</v>
      </c>
      <c r="AE65" s="124">
        <f t="shared" si="56"/>
        <v>15</v>
      </c>
      <c r="AF65" s="124">
        <f t="shared" si="56"/>
        <v>17</v>
      </c>
      <c r="AG65" s="124">
        <f t="shared" si="56"/>
        <v>21</v>
      </c>
      <c r="AH65" s="124">
        <f t="shared" si="56"/>
        <v>23</v>
      </c>
      <c r="AI65" s="124">
        <f t="shared" si="56"/>
        <v>19</v>
      </c>
      <c r="AJ65" s="124"/>
      <c r="AK65" s="124"/>
      <c r="AL65" s="57"/>
      <c r="AM65" s="57"/>
    </row>
    <row r="66" spans="1:39" ht="17.100000000000001" customHeight="1">
      <c r="C66" s="100"/>
      <c r="D66" s="101"/>
      <c r="E66" s="101"/>
      <c r="F66" s="101"/>
      <c r="G66" s="101"/>
      <c r="H66" s="101"/>
      <c r="I66" s="101"/>
      <c r="J66" s="101"/>
      <c r="K66" s="101" t="s">
        <v>32</v>
      </c>
      <c r="L66" s="101"/>
      <c r="M66" s="125" t="s">
        <v>33</v>
      </c>
      <c r="N66" s="57"/>
      <c r="O66" s="124">
        <f t="shared" ref="O66:W66" si="57">IF(O65="","",IF(O65&lt;0,0,IF(O65&lt;18,1,IF(O65&lt;36,2,3))))</f>
        <v>1</v>
      </c>
      <c r="P66" s="124">
        <f t="shared" si="57"/>
        <v>2</v>
      </c>
      <c r="Q66" s="124">
        <f t="shared" si="57"/>
        <v>1</v>
      </c>
      <c r="R66" s="124">
        <f t="shared" si="57"/>
        <v>2</v>
      </c>
      <c r="S66" s="124">
        <f t="shared" si="57"/>
        <v>1</v>
      </c>
      <c r="T66" s="124">
        <f t="shared" si="57"/>
        <v>2</v>
      </c>
      <c r="U66" s="124">
        <f t="shared" si="57"/>
        <v>2</v>
      </c>
      <c r="V66" s="124">
        <f t="shared" si="57"/>
        <v>2</v>
      </c>
      <c r="W66" s="124">
        <f t="shared" si="57"/>
        <v>2</v>
      </c>
      <c r="X66" s="124"/>
      <c r="Y66" s="124"/>
      <c r="Z66" s="124"/>
      <c r="AA66" s="124">
        <f t="shared" ref="AA66:AI66" si="58">IF(AA65="","",IF(AA65&lt;0,0,IF(AA65&lt;18,1,IF(AA65&lt;36,2,3))))</f>
        <v>1</v>
      </c>
      <c r="AB66" s="124">
        <f t="shared" si="58"/>
        <v>2</v>
      </c>
      <c r="AC66" s="124">
        <f t="shared" si="58"/>
        <v>1</v>
      </c>
      <c r="AD66" s="124">
        <f t="shared" si="58"/>
        <v>2</v>
      </c>
      <c r="AE66" s="124">
        <f t="shared" si="58"/>
        <v>1</v>
      </c>
      <c r="AF66" s="124">
        <f t="shared" si="58"/>
        <v>1</v>
      </c>
      <c r="AG66" s="124">
        <f t="shared" si="58"/>
        <v>2</v>
      </c>
      <c r="AH66" s="124">
        <f t="shared" si="58"/>
        <v>2</v>
      </c>
      <c r="AI66" s="124">
        <f t="shared" si="58"/>
        <v>2</v>
      </c>
      <c r="AJ66" s="124"/>
      <c r="AK66" s="124"/>
      <c r="AL66" s="57"/>
      <c r="AM66" s="126" t="s">
        <v>34</v>
      </c>
    </row>
    <row r="67" spans="1:39" ht="17.100000000000001" customHeight="1">
      <c r="C67" s="100"/>
      <c r="D67" s="101"/>
      <c r="E67" s="101"/>
      <c r="F67" s="101"/>
      <c r="G67" s="101"/>
      <c r="H67" s="101"/>
      <c r="I67" s="101"/>
      <c r="J67" s="101"/>
      <c r="K67" s="129"/>
      <c r="L67" s="130" t="s">
        <v>38</v>
      </c>
      <c r="M67" s="95" t="s">
        <v>39</v>
      </c>
      <c r="N67" s="57"/>
      <c r="O67" s="113">
        <f t="shared" ref="O67:W67" si="59">IFERROR(IF((O$4-O64+2+O66)&lt;0,0,IF(O64="","",(O$4-O64+2+O66))),"")</f>
        <v>2</v>
      </c>
      <c r="P67" s="113">
        <f t="shared" si="59"/>
        <v>2</v>
      </c>
      <c r="Q67" s="113">
        <f t="shared" si="59"/>
        <v>1</v>
      </c>
      <c r="R67" s="113">
        <f t="shared" si="59"/>
        <v>3</v>
      </c>
      <c r="S67" s="113">
        <f t="shared" si="59"/>
        <v>0</v>
      </c>
      <c r="T67" s="113">
        <f t="shared" si="59"/>
        <v>3</v>
      </c>
      <c r="U67" s="113">
        <f t="shared" si="59"/>
        <v>1</v>
      </c>
      <c r="V67" s="113">
        <f t="shared" si="59"/>
        <v>3</v>
      </c>
      <c r="W67" s="113">
        <f t="shared" si="59"/>
        <v>4</v>
      </c>
      <c r="X67" s="124"/>
      <c r="Y67" s="30">
        <f>SUM(O67:W67)</f>
        <v>19</v>
      </c>
      <c r="Z67" s="124"/>
      <c r="AA67" s="113">
        <f t="shared" ref="AA67:AI67" si="60">IFERROR(IF((AA$4-AA64+2+AA66)&lt;0,0,IF(AA64="","",(AA$4-AA64+2+AA66))),"")</f>
        <v>2</v>
      </c>
      <c r="AB67" s="113">
        <f t="shared" si="60"/>
        <v>1</v>
      </c>
      <c r="AC67" s="113">
        <f t="shared" si="60"/>
        <v>1</v>
      </c>
      <c r="AD67" s="113">
        <f t="shared" si="60"/>
        <v>2</v>
      </c>
      <c r="AE67" s="113">
        <f t="shared" si="60"/>
        <v>3</v>
      </c>
      <c r="AF67" s="113">
        <f t="shared" si="60"/>
        <v>2</v>
      </c>
      <c r="AG67" s="113">
        <f t="shared" si="60"/>
        <v>3</v>
      </c>
      <c r="AH67" s="113">
        <f t="shared" si="60"/>
        <v>2</v>
      </c>
      <c r="AI67" s="113">
        <f t="shared" si="60"/>
        <v>4</v>
      </c>
      <c r="AJ67" s="124"/>
      <c r="AK67" s="30">
        <f>SUM(AA67:AI67)</f>
        <v>20</v>
      </c>
      <c r="AL67" s="57"/>
      <c r="AM67" s="131">
        <f>SUM(Y67,AK67)</f>
        <v>39</v>
      </c>
    </row>
    <row r="68" spans="1:39" ht="17.100000000000001" customHeight="1"/>
    <row r="69" spans="1:39" ht="17.100000000000001" customHeight="1">
      <c r="B69" s="115" t="s">
        <v>26</v>
      </c>
      <c r="C69" s="88"/>
      <c r="D69" s="89"/>
      <c r="E69" s="90" t="s">
        <v>24</v>
      </c>
      <c r="F69" s="90" t="s">
        <v>9</v>
      </c>
      <c r="G69" s="90" t="s">
        <v>10</v>
      </c>
      <c r="H69" s="90" t="s">
        <v>11</v>
      </c>
      <c r="I69" s="90" t="s">
        <v>12</v>
      </c>
      <c r="J69" s="91" t="s">
        <v>13</v>
      </c>
      <c r="K69" s="91" t="s">
        <v>14</v>
      </c>
      <c r="L69" s="91" t="s">
        <v>27</v>
      </c>
      <c r="M69" s="91" t="s">
        <v>28</v>
      </c>
      <c r="N69" s="116"/>
      <c r="O69" s="117">
        <v>1</v>
      </c>
      <c r="P69" s="117">
        <v>2</v>
      </c>
      <c r="Q69" s="117">
        <v>3</v>
      </c>
      <c r="R69" s="117">
        <v>4</v>
      </c>
      <c r="S69" s="117">
        <v>5</v>
      </c>
      <c r="T69" s="117">
        <v>6</v>
      </c>
      <c r="U69" s="117">
        <v>7</v>
      </c>
      <c r="V69" s="117">
        <v>8</v>
      </c>
      <c r="W69" s="117">
        <v>9</v>
      </c>
      <c r="X69" s="116"/>
      <c r="Y69" s="117" t="s">
        <v>1</v>
      </c>
      <c r="Z69" s="116"/>
      <c r="AA69" s="117">
        <v>10</v>
      </c>
      <c r="AB69" s="117">
        <v>11</v>
      </c>
      <c r="AC69" s="117">
        <v>12</v>
      </c>
      <c r="AD69" s="117">
        <v>13</v>
      </c>
      <c r="AE69" s="117">
        <v>14</v>
      </c>
      <c r="AF69" s="117">
        <v>15</v>
      </c>
      <c r="AG69" s="117">
        <v>16</v>
      </c>
      <c r="AH69" s="117">
        <v>17</v>
      </c>
      <c r="AI69" s="117">
        <v>18</v>
      </c>
      <c r="AJ69" s="40"/>
      <c r="AK69" s="117" t="s">
        <v>2</v>
      </c>
      <c r="AL69" s="42"/>
      <c r="AM69" s="118" t="s">
        <v>29</v>
      </c>
    </row>
    <row r="70" spans="1:39" ht="17.100000000000001" customHeight="1">
      <c r="A70" s="108">
        <v>31</v>
      </c>
      <c r="B70" s="138" t="s">
        <v>62</v>
      </c>
      <c r="C70" s="93"/>
      <c r="D70" s="94"/>
      <c r="E70" s="120"/>
      <c r="F70" s="95" t="s">
        <v>31</v>
      </c>
      <c r="G70" s="95" t="s">
        <v>18</v>
      </c>
      <c r="H70" s="95">
        <v>72</v>
      </c>
      <c r="I70" s="95">
        <v>140</v>
      </c>
      <c r="J70" s="120">
        <v>12</v>
      </c>
      <c r="K70" s="97">
        <f>IF(J70="","X",(IFERROR(ROUND((J70*I70/113)+H70-$AM$4,0),"X")))</f>
        <v>33</v>
      </c>
      <c r="L70" s="121">
        <v>1</v>
      </c>
      <c r="M70" s="98">
        <v>31</v>
      </c>
      <c r="N70" s="35"/>
      <c r="O70" s="122">
        <v>5</v>
      </c>
      <c r="P70" s="122">
        <v>4</v>
      </c>
      <c r="Q70" s="122">
        <v>6</v>
      </c>
      <c r="R70" s="122">
        <v>5</v>
      </c>
      <c r="S70" s="122">
        <v>3</v>
      </c>
      <c r="T70" s="122">
        <v>5</v>
      </c>
      <c r="U70" s="122">
        <v>7</v>
      </c>
      <c r="V70" s="122">
        <v>4</v>
      </c>
      <c r="W70" s="122">
        <v>5</v>
      </c>
      <c r="X70" s="27"/>
      <c r="Y70" s="30">
        <f>SUM(O70:W70)</f>
        <v>44</v>
      </c>
      <c r="Z70" s="27"/>
      <c r="AA70" s="120">
        <v>5</v>
      </c>
      <c r="AB70" s="120">
        <v>5</v>
      </c>
      <c r="AC70" s="120">
        <v>7</v>
      </c>
      <c r="AD70" s="120">
        <v>6</v>
      </c>
      <c r="AE70" s="120">
        <v>6</v>
      </c>
      <c r="AF70" s="120">
        <v>6</v>
      </c>
      <c r="AG70" s="120">
        <v>6</v>
      </c>
      <c r="AH70" s="120">
        <v>5</v>
      </c>
      <c r="AI70" s="120">
        <v>4</v>
      </c>
      <c r="AJ70" s="27"/>
      <c r="AK70" s="30">
        <f>SUM(AA70:AI70)</f>
        <v>50</v>
      </c>
      <c r="AL70" s="35"/>
      <c r="AM70" s="123">
        <f>AK70+Y70</f>
        <v>94</v>
      </c>
    </row>
    <row r="71" spans="1:39" ht="17.100000000000001" customHeight="1">
      <c r="C71" s="100"/>
      <c r="D71" s="101"/>
      <c r="E71" s="101"/>
      <c r="F71" s="101"/>
      <c r="G71" s="101"/>
      <c r="H71" s="101"/>
      <c r="I71" s="101"/>
      <c r="J71" s="101"/>
      <c r="K71" s="102" t="s">
        <v>19</v>
      </c>
      <c r="L71" s="102"/>
      <c r="M71" s="140"/>
      <c r="N71" s="57"/>
      <c r="O71" s="124">
        <f t="shared" ref="O71:W71" si="61">IFERROR($M70-O$5,"")</f>
        <v>16</v>
      </c>
      <c r="P71" s="124">
        <f t="shared" si="61"/>
        <v>28</v>
      </c>
      <c r="Q71" s="124">
        <f t="shared" si="61"/>
        <v>14</v>
      </c>
      <c r="R71" s="124">
        <f t="shared" si="61"/>
        <v>30</v>
      </c>
      <c r="S71" s="124">
        <f t="shared" si="61"/>
        <v>18</v>
      </c>
      <c r="T71" s="124">
        <f t="shared" si="61"/>
        <v>20</v>
      </c>
      <c r="U71" s="124">
        <f t="shared" si="61"/>
        <v>24</v>
      </c>
      <c r="V71" s="124">
        <f t="shared" si="61"/>
        <v>26</v>
      </c>
      <c r="W71" s="124">
        <f t="shared" si="61"/>
        <v>22</v>
      </c>
      <c r="X71" s="124"/>
      <c r="Y71" s="124"/>
      <c r="Z71" s="124"/>
      <c r="AA71" s="124">
        <f t="shared" ref="AA71:AI71" si="62">IFERROR($M70-AA$5,"")</f>
        <v>15</v>
      </c>
      <c r="AB71" s="124">
        <f t="shared" si="62"/>
        <v>27</v>
      </c>
      <c r="AC71" s="124">
        <f t="shared" si="62"/>
        <v>13</v>
      </c>
      <c r="AD71" s="124">
        <f t="shared" si="62"/>
        <v>29</v>
      </c>
      <c r="AE71" s="124">
        <f t="shared" si="62"/>
        <v>17</v>
      </c>
      <c r="AF71" s="124">
        <f t="shared" si="62"/>
        <v>19</v>
      </c>
      <c r="AG71" s="124">
        <f t="shared" si="62"/>
        <v>23</v>
      </c>
      <c r="AH71" s="124">
        <f t="shared" si="62"/>
        <v>25</v>
      </c>
      <c r="AI71" s="124">
        <f t="shared" si="62"/>
        <v>21</v>
      </c>
      <c r="AJ71" s="124"/>
      <c r="AK71" s="124"/>
      <c r="AL71" s="57"/>
      <c r="AM71" s="57"/>
    </row>
    <row r="72" spans="1:39" ht="17.100000000000001" customHeight="1">
      <c r="C72" s="100"/>
      <c r="D72" s="101"/>
      <c r="E72" s="101"/>
      <c r="F72" s="101"/>
      <c r="G72" s="101"/>
      <c r="H72" s="101"/>
      <c r="I72" s="101"/>
      <c r="J72" s="101"/>
      <c r="K72" s="101" t="s">
        <v>32</v>
      </c>
      <c r="L72" s="101"/>
      <c r="M72" s="125" t="s">
        <v>33</v>
      </c>
      <c r="N72" s="57"/>
      <c r="O72" s="124">
        <f t="shared" ref="O72:W72" si="63">IF(O71="","",IF(O71&lt;0,0,IF(O71&lt;18,1,IF(O71&lt;36,2,3))))</f>
        <v>1</v>
      </c>
      <c r="P72" s="124">
        <f t="shared" si="63"/>
        <v>2</v>
      </c>
      <c r="Q72" s="124">
        <f t="shared" si="63"/>
        <v>1</v>
      </c>
      <c r="R72" s="124">
        <f t="shared" si="63"/>
        <v>2</v>
      </c>
      <c r="S72" s="124">
        <f t="shared" si="63"/>
        <v>2</v>
      </c>
      <c r="T72" s="124">
        <f t="shared" si="63"/>
        <v>2</v>
      </c>
      <c r="U72" s="124">
        <f t="shared" si="63"/>
        <v>2</v>
      </c>
      <c r="V72" s="124">
        <f t="shared" si="63"/>
        <v>2</v>
      </c>
      <c r="W72" s="124">
        <f t="shared" si="63"/>
        <v>2</v>
      </c>
      <c r="X72" s="124"/>
      <c r="Y72" s="124"/>
      <c r="Z72" s="124"/>
      <c r="AA72" s="124">
        <f t="shared" ref="AA72:AI72" si="64">IF(AA71="","",IF(AA71&lt;0,0,IF(AA71&lt;18,1,IF(AA71&lt;36,2,3))))</f>
        <v>1</v>
      </c>
      <c r="AB72" s="124">
        <f t="shared" si="64"/>
        <v>2</v>
      </c>
      <c r="AC72" s="124">
        <f t="shared" si="64"/>
        <v>1</v>
      </c>
      <c r="AD72" s="124">
        <f t="shared" si="64"/>
        <v>2</v>
      </c>
      <c r="AE72" s="124">
        <f t="shared" si="64"/>
        <v>1</v>
      </c>
      <c r="AF72" s="124">
        <f t="shared" si="64"/>
        <v>2</v>
      </c>
      <c r="AG72" s="124">
        <f t="shared" si="64"/>
        <v>2</v>
      </c>
      <c r="AH72" s="124">
        <f t="shared" si="64"/>
        <v>2</v>
      </c>
      <c r="AI72" s="124">
        <f t="shared" si="64"/>
        <v>2</v>
      </c>
      <c r="AJ72" s="124"/>
      <c r="AK72" s="124"/>
      <c r="AL72" s="57"/>
      <c r="AM72" s="126" t="s">
        <v>34</v>
      </c>
    </row>
    <row r="73" spans="1:39" ht="17.100000000000001" customHeight="1">
      <c r="C73" s="100"/>
      <c r="D73" s="101"/>
      <c r="E73" s="101"/>
      <c r="F73" s="101"/>
      <c r="G73" s="101"/>
      <c r="H73" s="101"/>
      <c r="I73" s="101"/>
      <c r="J73" s="101"/>
      <c r="K73" s="129"/>
      <c r="L73" s="130" t="s">
        <v>38</v>
      </c>
      <c r="M73" s="95" t="s">
        <v>39</v>
      </c>
      <c r="N73" s="57"/>
      <c r="O73" s="113">
        <f t="shared" ref="O73:W73" si="65">IFERROR(IF((O$4-O70+2+O72)&lt;0,0,IF(O70="","",(O$4-O70+2+O72))),"")</f>
        <v>1</v>
      </c>
      <c r="P73" s="113">
        <f t="shared" si="65"/>
        <v>3</v>
      </c>
      <c r="Q73" s="113">
        <f t="shared" si="65"/>
        <v>0</v>
      </c>
      <c r="R73" s="113">
        <f t="shared" si="65"/>
        <v>2</v>
      </c>
      <c r="S73" s="113">
        <f t="shared" si="65"/>
        <v>4</v>
      </c>
      <c r="T73" s="113">
        <f t="shared" si="65"/>
        <v>2</v>
      </c>
      <c r="U73" s="113">
        <f t="shared" si="65"/>
        <v>0</v>
      </c>
      <c r="V73" s="113">
        <f t="shared" si="65"/>
        <v>3</v>
      </c>
      <c r="W73" s="113">
        <f t="shared" si="65"/>
        <v>2</v>
      </c>
      <c r="X73" s="124"/>
      <c r="Y73" s="30">
        <f>SUM(O73:W73)</f>
        <v>17</v>
      </c>
      <c r="Z73" s="124"/>
      <c r="AA73" s="113">
        <f t="shared" ref="AA73:AI73" si="66">IFERROR(IF((AA$4-AA70+2+AA72)&lt;0,0,IF(AA70="","",(AA$4-AA70+2+AA72))),"")</f>
        <v>1</v>
      </c>
      <c r="AB73" s="113">
        <f t="shared" si="66"/>
        <v>2</v>
      </c>
      <c r="AC73" s="113">
        <f t="shared" si="66"/>
        <v>0</v>
      </c>
      <c r="AD73" s="113">
        <f t="shared" si="66"/>
        <v>1</v>
      </c>
      <c r="AE73" s="113">
        <f t="shared" si="66"/>
        <v>0</v>
      </c>
      <c r="AF73" s="113">
        <f t="shared" si="66"/>
        <v>1</v>
      </c>
      <c r="AG73" s="113">
        <f t="shared" si="66"/>
        <v>1</v>
      </c>
      <c r="AH73" s="113">
        <f t="shared" si="66"/>
        <v>2</v>
      </c>
      <c r="AI73" s="113">
        <f t="shared" si="66"/>
        <v>3</v>
      </c>
      <c r="AJ73" s="124"/>
      <c r="AK73" s="30">
        <f>SUM(AA73:AI73)</f>
        <v>11</v>
      </c>
      <c r="AL73" s="57"/>
      <c r="AM73" s="131">
        <f>SUM(Y73,AK73)</f>
        <v>28</v>
      </c>
    </row>
    <row r="74" spans="1:39" ht="17.100000000000001" customHeight="1"/>
    <row r="75" spans="1:39" ht="17.100000000000001" customHeight="1">
      <c r="B75" s="115" t="s">
        <v>26</v>
      </c>
      <c r="C75" s="88"/>
      <c r="D75" s="89"/>
      <c r="E75" s="90" t="s">
        <v>24</v>
      </c>
      <c r="F75" s="90" t="s">
        <v>9</v>
      </c>
      <c r="G75" s="90" t="s">
        <v>10</v>
      </c>
      <c r="H75" s="90" t="s">
        <v>11</v>
      </c>
      <c r="I75" s="90" t="s">
        <v>12</v>
      </c>
      <c r="J75" s="91" t="s">
        <v>13</v>
      </c>
      <c r="K75" s="91" t="s">
        <v>14</v>
      </c>
      <c r="L75" s="91" t="s">
        <v>27</v>
      </c>
      <c r="M75" s="91" t="s">
        <v>28</v>
      </c>
      <c r="N75" s="116"/>
      <c r="O75" s="117">
        <v>1</v>
      </c>
      <c r="P75" s="117">
        <v>2</v>
      </c>
      <c r="Q75" s="117">
        <v>3</v>
      </c>
      <c r="R75" s="117">
        <v>4</v>
      </c>
      <c r="S75" s="117">
        <v>5</v>
      </c>
      <c r="T75" s="117">
        <v>6</v>
      </c>
      <c r="U75" s="117">
        <v>7</v>
      </c>
      <c r="V75" s="117">
        <v>8</v>
      </c>
      <c r="W75" s="117">
        <v>9</v>
      </c>
      <c r="X75" s="116"/>
      <c r="Y75" s="117" t="s">
        <v>1</v>
      </c>
      <c r="Z75" s="116"/>
      <c r="AA75" s="117">
        <v>10</v>
      </c>
      <c r="AB75" s="117">
        <v>11</v>
      </c>
      <c r="AC75" s="117">
        <v>12</v>
      </c>
      <c r="AD75" s="117">
        <v>13</v>
      </c>
      <c r="AE75" s="117">
        <v>14</v>
      </c>
      <c r="AF75" s="117">
        <v>15</v>
      </c>
      <c r="AG75" s="117">
        <v>16</v>
      </c>
      <c r="AH75" s="117">
        <v>17</v>
      </c>
      <c r="AI75" s="117">
        <v>18</v>
      </c>
      <c r="AJ75" s="40"/>
      <c r="AK75" s="117" t="s">
        <v>2</v>
      </c>
      <c r="AL75" s="42"/>
      <c r="AM75" s="118" t="s">
        <v>29</v>
      </c>
    </row>
    <row r="76" spans="1:39" ht="17.100000000000001" customHeight="1">
      <c r="A76" s="108">
        <v>18</v>
      </c>
      <c r="B76" s="138" t="s">
        <v>58</v>
      </c>
      <c r="C76" s="145"/>
      <c r="D76" s="94"/>
      <c r="E76" s="120"/>
      <c r="F76" s="95" t="s">
        <v>31</v>
      </c>
      <c r="G76" s="95" t="s">
        <v>18</v>
      </c>
      <c r="H76" s="95">
        <v>72</v>
      </c>
      <c r="I76" s="95">
        <v>140</v>
      </c>
      <c r="J76" s="120">
        <v>12</v>
      </c>
      <c r="K76" s="97">
        <f>IF(J76="","X",(IFERROR(ROUND((J76*I76/113)+H76-$AM$4,0),"X")))</f>
        <v>33</v>
      </c>
      <c r="L76" s="121">
        <v>1</v>
      </c>
      <c r="M76" s="98">
        <v>18</v>
      </c>
      <c r="N76" s="35"/>
      <c r="O76" s="122">
        <v>4</v>
      </c>
      <c r="P76" s="122">
        <v>4</v>
      </c>
      <c r="Q76" s="122">
        <v>8</v>
      </c>
      <c r="R76" s="122">
        <v>5</v>
      </c>
      <c r="S76" s="122">
        <v>5</v>
      </c>
      <c r="T76" s="122">
        <v>6</v>
      </c>
      <c r="U76" s="122">
        <v>5</v>
      </c>
      <c r="V76" s="122">
        <v>3</v>
      </c>
      <c r="W76" s="122">
        <v>5</v>
      </c>
      <c r="X76" s="27"/>
      <c r="Y76" s="30">
        <f>SUM(O76:W76)</f>
        <v>45</v>
      </c>
      <c r="Z76" s="27"/>
      <c r="AA76" s="120">
        <v>4</v>
      </c>
      <c r="AB76" s="120">
        <v>4</v>
      </c>
      <c r="AC76" s="120">
        <v>3</v>
      </c>
      <c r="AD76" s="120">
        <v>5</v>
      </c>
      <c r="AE76" s="120">
        <v>4</v>
      </c>
      <c r="AF76" s="120">
        <v>4</v>
      </c>
      <c r="AG76" s="120">
        <v>3</v>
      </c>
      <c r="AH76" s="120">
        <v>5</v>
      </c>
      <c r="AI76" s="120">
        <v>3</v>
      </c>
      <c r="AJ76" s="27"/>
      <c r="AK76" s="30">
        <f>SUM(AA76:AI76)</f>
        <v>35</v>
      </c>
      <c r="AL76" s="35"/>
      <c r="AM76" s="123">
        <f>AK76+Y76</f>
        <v>80</v>
      </c>
    </row>
    <row r="77" spans="1:39" ht="17.100000000000001" customHeight="1">
      <c r="C77" s="100"/>
      <c r="D77" s="101"/>
      <c r="E77" s="101"/>
      <c r="F77" s="101"/>
      <c r="G77" s="101"/>
      <c r="H77" s="101"/>
      <c r="I77" s="101"/>
      <c r="J77" s="101"/>
      <c r="K77" s="102" t="s">
        <v>19</v>
      </c>
      <c r="L77" s="102"/>
      <c r="M77" s="102"/>
      <c r="N77" s="57"/>
      <c r="O77" s="124">
        <f t="shared" ref="O77:W77" si="67">IFERROR($M76-O$5,"")</f>
        <v>3</v>
      </c>
      <c r="P77" s="124">
        <f t="shared" si="67"/>
        <v>15</v>
      </c>
      <c r="Q77" s="124">
        <f t="shared" si="67"/>
        <v>1</v>
      </c>
      <c r="R77" s="124">
        <f t="shared" si="67"/>
        <v>17</v>
      </c>
      <c r="S77" s="124">
        <f t="shared" si="67"/>
        <v>5</v>
      </c>
      <c r="T77" s="124">
        <f t="shared" si="67"/>
        <v>7</v>
      </c>
      <c r="U77" s="124">
        <f t="shared" si="67"/>
        <v>11</v>
      </c>
      <c r="V77" s="124">
        <f t="shared" si="67"/>
        <v>13</v>
      </c>
      <c r="W77" s="124">
        <f t="shared" si="67"/>
        <v>9</v>
      </c>
      <c r="X77" s="124"/>
      <c r="Y77" s="124"/>
      <c r="Z77" s="124"/>
      <c r="AA77" s="124">
        <f t="shared" ref="AA77:AI77" si="68">IFERROR($M76-AA$5,"")</f>
        <v>2</v>
      </c>
      <c r="AB77" s="124">
        <f t="shared" si="68"/>
        <v>14</v>
      </c>
      <c r="AC77" s="124">
        <f t="shared" si="68"/>
        <v>0</v>
      </c>
      <c r="AD77" s="124">
        <f t="shared" si="68"/>
        <v>16</v>
      </c>
      <c r="AE77" s="124">
        <f t="shared" si="68"/>
        <v>4</v>
      </c>
      <c r="AF77" s="124">
        <f t="shared" si="68"/>
        <v>6</v>
      </c>
      <c r="AG77" s="124">
        <f t="shared" si="68"/>
        <v>10</v>
      </c>
      <c r="AH77" s="124">
        <f t="shared" si="68"/>
        <v>12</v>
      </c>
      <c r="AI77" s="124">
        <f t="shared" si="68"/>
        <v>8</v>
      </c>
      <c r="AJ77" s="124"/>
      <c r="AK77" s="124"/>
      <c r="AL77" s="57"/>
      <c r="AM77" s="57"/>
    </row>
    <row r="78" spans="1:39" ht="17.100000000000001" customHeight="1">
      <c r="C78" s="100"/>
      <c r="D78" s="101"/>
      <c r="E78" s="101"/>
      <c r="F78" s="101"/>
      <c r="G78" s="101"/>
      <c r="H78" s="101"/>
      <c r="I78" s="101"/>
      <c r="J78" s="101"/>
      <c r="K78" s="101" t="s">
        <v>32</v>
      </c>
      <c r="L78" s="101"/>
      <c r="M78" s="125" t="s">
        <v>33</v>
      </c>
      <c r="N78" s="57"/>
      <c r="O78" s="124">
        <f t="shared" ref="O78:W78" si="69">IF(O77="","",IF(O77&lt;0,0,IF(O77&lt;18,1,IF(O77&lt;36,2,3))))</f>
        <v>1</v>
      </c>
      <c r="P78" s="124">
        <f t="shared" si="69"/>
        <v>1</v>
      </c>
      <c r="Q78" s="124">
        <f t="shared" si="69"/>
        <v>1</v>
      </c>
      <c r="R78" s="124">
        <f t="shared" si="69"/>
        <v>1</v>
      </c>
      <c r="S78" s="124">
        <f t="shared" si="69"/>
        <v>1</v>
      </c>
      <c r="T78" s="124">
        <f t="shared" si="69"/>
        <v>1</v>
      </c>
      <c r="U78" s="124">
        <f t="shared" si="69"/>
        <v>1</v>
      </c>
      <c r="V78" s="124">
        <f t="shared" si="69"/>
        <v>1</v>
      </c>
      <c r="W78" s="124">
        <f t="shared" si="69"/>
        <v>1</v>
      </c>
      <c r="X78" s="124"/>
      <c r="Y78" s="124"/>
      <c r="Z78" s="124"/>
      <c r="AA78" s="124">
        <f t="shared" ref="AA78:AI78" si="70">IF(AA77="","",IF(AA77&lt;0,0,IF(AA77&lt;18,1,IF(AA77&lt;36,2,3))))</f>
        <v>1</v>
      </c>
      <c r="AB78" s="124">
        <f t="shared" si="70"/>
        <v>1</v>
      </c>
      <c r="AC78" s="124">
        <f t="shared" si="70"/>
        <v>1</v>
      </c>
      <c r="AD78" s="124">
        <f t="shared" si="70"/>
        <v>1</v>
      </c>
      <c r="AE78" s="124">
        <f t="shared" si="70"/>
        <v>1</v>
      </c>
      <c r="AF78" s="124">
        <f t="shared" si="70"/>
        <v>1</v>
      </c>
      <c r="AG78" s="124">
        <f t="shared" si="70"/>
        <v>1</v>
      </c>
      <c r="AH78" s="124">
        <f t="shared" si="70"/>
        <v>1</v>
      </c>
      <c r="AI78" s="124">
        <f t="shared" si="70"/>
        <v>1</v>
      </c>
      <c r="AJ78" s="124"/>
      <c r="AK78" s="124"/>
      <c r="AL78" s="57"/>
      <c r="AM78" s="126" t="s">
        <v>34</v>
      </c>
    </row>
    <row r="79" spans="1:39" ht="17.100000000000001" customHeight="1">
      <c r="C79" s="100"/>
      <c r="D79" s="101"/>
      <c r="E79" s="101"/>
      <c r="F79" s="101"/>
      <c r="G79" s="101"/>
      <c r="H79" s="101"/>
      <c r="I79" s="101"/>
      <c r="J79" s="101"/>
      <c r="K79" s="129"/>
      <c r="L79" s="130" t="s">
        <v>38</v>
      </c>
      <c r="M79" s="95" t="s">
        <v>39</v>
      </c>
      <c r="N79" s="57"/>
      <c r="O79" s="113">
        <f t="shared" ref="O79:W79" si="71">IFERROR(IF((O$4-O76+2+O78)&lt;0,0,IF(O76="","",(O$4-O76+2+O78))),"")</f>
        <v>2</v>
      </c>
      <c r="P79" s="113">
        <f t="shared" si="71"/>
        <v>2</v>
      </c>
      <c r="Q79" s="113">
        <f t="shared" si="71"/>
        <v>0</v>
      </c>
      <c r="R79" s="113">
        <f t="shared" si="71"/>
        <v>1</v>
      </c>
      <c r="S79" s="113">
        <f t="shared" si="71"/>
        <v>1</v>
      </c>
      <c r="T79" s="113">
        <f t="shared" si="71"/>
        <v>0</v>
      </c>
      <c r="U79" s="113">
        <f t="shared" si="71"/>
        <v>1</v>
      </c>
      <c r="V79" s="113">
        <f t="shared" si="71"/>
        <v>3</v>
      </c>
      <c r="W79" s="113">
        <f t="shared" si="71"/>
        <v>1</v>
      </c>
      <c r="X79" s="124"/>
      <c r="Y79" s="30">
        <f>SUM(O79:W79)</f>
        <v>11</v>
      </c>
      <c r="Z79" s="124"/>
      <c r="AA79" s="113">
        <f t="shared" ref="AA79:AI79" si="72">IFERROR(IF((AA$4-AA76+2+AA78)&lt;0,0,IF(AA76="","",(AA$4-AA76+2+AA78))),"")</f>
        <v>2</v>
      </c>
      <c r="AB79" s="113">
        <f t="shared" si="72"/>
        <v>2</v>
      </c>
      <c r="AC79" s="113">
        <f t="shared" si="72"/>
        <v>3</v>
      </c>
      <c r="AD79" s="113">
        <f t="shared" si="72"/>
        <v>1</v>
      </c>
      <c r="AE79" s="113">
        <f t="shared" si="72"/>
        <v>2</v>
      </c>
      <c r="AF79" s="113">
        <f t="shared" si="72"/>
        <v>2</v>
      </c>
      <c r="AG79" s="113">
        <f t="shared" si="72"/>
        <v>3</v>
      </c>
      <c r="AH79" s="113">
        <f t="shared" si="72"/>
        <v>1</v>
      </c>
      <c r="AI79" s="113">
        <f t="shared" si="72"/>
        <v>3</v>
      </c>
      <c r="AJ79" s="124"/>
      <c r="AK79" s="30">
        <f>SUM(AA79:AI79)</f>
        <v>19</v>
      </c>
      <c r="AL79" s="57"/>
      <c r="AM79" s="131">
        <f>SUM(Y79,AK79)</f>
        <v>30</v>
      </c>
    </row>
    <row r="80" spans="1:39" ht="17.100000000000001" customHeight="1"/>
    <row r="81" spans="1:39" ht="17.100000000000001" customHeight="1">
      <c r="B81" s="115" t="s">
        <v>26</v>
      </c>
      <c r="C81" s="88"/>
      <c r="D81" s="89"/>
      <c r="E81" s="90" t="s">
        <v>24</v>
      </c>
      <c r="F81" s="90" t="s">
        <v>9</v>
      </c>
      <c r="G81" s="90" t="s">
        <v>10</v>
      </c>
      <c r="H81" s="90" t="s">
        <v>11</v>
      </c>
      <c r="I81" s="90" t="s">
        <v>12</v>
      </c>
      <c r="J81" s="91" t="s">
        <v>13</v>
      </c>
      <c r="K81" s="91" t="s">
        <v>14</v>
      </c>
      <c r="L81" s="91" t="s">
        <v>27</v>
      </c>
      <c r="M81" s="91" t="s">
        <v>28</v>
      </c>
      <c r="N81" s="116"/>
      <c r="O81" s="117">
        <v>1</v>
      </c>
      <c r="P81" s="117">
        <v>2</v>
      </c>
      <c r="Q81" s="117">
        <v>3</v>
      </c>
      <c r="R81" s="117">
        <v>4</v>
      </c>
      <c r="S81" s="117">
        <v>5</v>
      </c>
      <c r="T81" s="117">
        <v>6</v>
      </c>
      <c r="U81" s="117">
        <v>7</v>
      </c>
      <c r="V81" s="117">
        <v>8</v>
      </c>
      <c r="W81" s="117">
        <v>9</v>
      </c>
      <c r="X81" s="116"/>
      <c r="Y81" s="117" t="s">
        <v>1</v>
      </c>
      <c r="Z81" s="116"/>
      <c r="AA81" s="117">
        <v>10</v>
      </c>
      <c r="AB81" s="117">
        <v>11</v>
      </c>
      <c r="AC81" s="117">
        <v>12</v>
      </c>
      <c r="AD81" s="117">
        <v>13</v>
      </c>
      <c r="AE81" s="117">
        <v>14</v>
      </c>
      <c r="AF81" s="117">
        <v>15</v>
      </c>
      <c r="AG81" s="117">
        <v>16</v>
      </c>
      <c r="AH81" s="117">
        <v>17</v>
      </c>
      <c r="AI81" s="117">
        <v>18</v>
      </c>
      <c r="AJ81" s="40"/>
      <c r="AK81" s="117" t="s">
        <v>2</v>
      </c>
      <c r="AL81" s="42"/>
      <c r="AM81" s="118" t="s">
        <v>29</v>
      </c>
    </row>
    <row r="82" spans="1:39" ht="17.100000000000001" customHeight="1">
      <c r="A82" s="108">
        <v>10.5</v>
      </c>
      <c r="B82" s="138" t="s">
        <v>51</v>
      </c>
      <c r="C82" s="93"/>
      <c r="D82" s="94"/>
      <c r="E82" s="120"/>
      <c r="F82" s="95" t="s">
        <v>31</v>
      </c>
      <c r="G82" s="95" t="s">
        <v>18</v>
      </c>
      <c r="H82" s="95">
        <v>72</v>
      </c>
      <c r="I82" s="95">
        <v>140</v>
      </c>
      <c r="J82" s="120">
        <v>12</v>
      </c>
      <c r="K82" s="97">
        <f>IF(J82="","X",(IFERROR(ROUND((J82*I82/113)+H82-$AM$4,0),"X")))</f>
        <v>33</v>
      </c>
      <c r="L82" s="121">
        <v>1</v>
      </c>
      <c r="M82" s="98">
        <v>11</v>
      </c>
      <c r="N82" s="35"/>
      <c r="O82" s="122">
        <v>4</v>
      </c>
      <c r="P82" s="122">
        <v>4</v>
      </c>
      <c r="Q82" s="122">
        <v>5</v>
      </c>
      <c r="R82" s="122">
        <v>4</v>
      </c>
      <c r="S82" s="122">
        <v>2</v>
      </c>
      <c r="T82" s="122">
        <v>4</v>
      </c>
      <c r="U82" s="122">
        <v>4</v>
      </c>
      <c r="V82" s="122">
        <v>4</v>
      </c>
      <c r="W82" s="122">
        <v>2</v>
      </c>
      <c r="X82" s="27"/>
      <c r="Y82" s="30">
        <f>SUM(O82:W82)</f>
        <v>33</v>
      </c>
      <c r="Z82" s="27"/>
      <c r="AA82" s="120">
        <v>4</v>
      </c>
      <c r="AB82" s="120">
        <v>3</v>
      </c>
      <c r="AC82" s="120">
        <v>5</v>
      </c>
      <c r="AD82" s="120">
        <v>4</v>
      </c>
      <c r="AE82" s="120">
        <v>3</v>
      </c>
      <c r="AF82" s="120">
        <v>4</v>
      </c>
      <c r="AG82" s="120">
        <v>4</v>
      </c>
      <c r="AH82" s="120">
        <v>4</v>
      </c>
      <c r="AI82" s="120">
        <v>4</v>
      </c>
      <c r="AJ82" s="27"/>
      <c r="AK82" s="30">
        <f>SUM(AA82:AI82)</f>
        <v>35</v>
      </c>
      <c r="AL82" s="35"/>
      <c r="AM82" s="123">
        <f>AK82+Y82</f>
        <v>68</v>
      </c>
    </row>
    <row r="83" spans="1:39" ht="17.100000000000001" customHeight="1">
      <c r="C83" s="100"/>
      <c r="D83" s="101"/>
      <c r="E83" s="101"/>
      <c r="F83" s="101"/>
      <c r="G83" s="101"/>
      <c r="H83" s="101"/>
      <c r="I83" s="101"/>
      <c r="J83" s="101"/>
      <c r="K83" s="102" t="s">
        <v>19</v>
      </c>
      <c r="L83" s="102"/>
      <c r="M83" s="140"/>
      <c r="N83" s="57"/>
      <c r="O83" s="124">
        <f t="shared" ref="O83:W83" si="73">IFERROR($M82-O$5,"")</f>
        <v>-4</v>
      </c>
      <c r="P83" s="124">
        <f t="shared" si="73"/>
        <v>8</v>
      </c>
      <c r="Q83" s="124">
        <f t="shared" si="73"/>
        <v>-6</v>
      </c>
      <c r="R83" s="124">
        <f t="shared" si="73"/>
        <v>10</v>
      </c>
      <c r="S83" s="124">
        <f t="shared" si="73"/>
        <v>-2</v>
      </c>
      <c r="T83" s="124">
        <f t="shared" si="73"/>
        <v>0</v>
      </c>
      <c r="U83" s="124">
        <f t="shared" si="73"/>
        <v>4</v>
      </c>
      <c r="V83" s="124">
        <f t="shared" si="73"/>
        <v>6</v>
      </c>
      <c r="W83" s="124">
        <f t="shared" si="73"/>
        <v>2</v>
      </c>
      <c r="X83" s="124"/>
      <c r="Y83" s="124"/>
      <c r="Z83" s="124"/>
      <c r="AA83" s="124">
        <f t="shared" ref="AA83:AI83" si="74">IFERROR($M82-AA$5,"")</f>
        <v>-5</v>
      </c>
      <c r="AB83" s="124">
        <f t="shared" si="74"/>
        <v>7</v>
      </c>
      <c r="AC83" s="124">
        <f t="shared" si="74"/>
        <v>-7</v>
      </c>
      <c r="AD83" s="124">
        <f t="shared" si="74"/>
        <v>9</v>
      </c>
      <c r="AE83" s="124">
        <f t="shared" si="74"/>
        <v>-3</v>
      </c>
      <c r="AF83" s="124">
        <f t="shared" si="74"/>
        <v>-1</v>
      </c>
      <c r="AG83" s="124">
        <f t="shared" si="74"/>
        <v>3</v>
      </c>
      <c r="AH83" s="124">
        <f t="shared" si="74"/>
        <v>5</v>
      </c>
      <c r="AI83" s="124">
        <f t="shared" si="74"/>
        <v>1</v>
      </c>
      <c r="AJ83" s="124"/>
      <c r="AK83" s="124"/>
      <c r="AL83" s="57"/>
      <c r="AM83" s="57"/>
    </row>
    <row r="84" spans="1:39" ht="17.100000000000001" customHeight="1">
      <c r="C84" s="100"/>
      <c r="D84" s="101"/>
      <c r="E84" s="101"/>
      <c r="F84" s="101"/>
      <c r="G84" s="101"/>
      <c r="H84" s="101"/>
      <c r="I84" s="101"/>
      <c r="J84" s="101"/>
      <c r="K84" s="101" t="s">
        <v>32</v>
      </c>
      <c r="L84" s="101"/>
      <c r="M84" s="125" t="s">
        <v>33</v>
      </c>
      <c r="N84" s="57"/>
      <c r="O84" s="124">
        <f t="shared" ref="O84:W84" si="75">IF(O83="","",IF(O83&lt;0,0,IF(O83&lt;18,1,IF(O83&lt;36,2,3))))</f>
        <v>0</v>
      </c>
      <c r="P84" s="124">
        <f t="shared" si="75"/>
        <v>1</v>
      </c>
      <c r="Q84" s="124">
        <f t="shared" si="75"/>
        <v>0</v>
      </c>
      <c r="R84" s="124">
        <f t="shared" si="75"/>
        <v>1</v>
      </c>
      <c r="S84" s="124">
        <f t="shared" si="75"/>
        <v>0</v>
      </c>
      <c r="T84" s="124">
        <f t="shared" si="75"/>
        <v>1</v>
      </c>
      <c r="U84" s="124">
        <f t="shared" si="75"/>
        <v>1</v>
      </c>
      <c r="V84" s="124">
        <f t="shared" si="75"/>
        <v>1</v>
      </c>
      <c r="W84" s="124">
        <f t="shared" si="75"/>
        <v>1</v>
      </c>
      <c r="X84" s="124"/>
      <c r="Y84" s="124"/>
      <c r="Z84" s="124"/>
      <c r="AA84" s="124">
        <f t="shared" ref="AA84:AI84" si="76">IF(AA83="","",IF(AA83&lt;0,0,IF(AA83&lt;18,1,IF(AA83&lt;36,2,3))))</f>
        <v>0</v>
      </c>
      <c r="AB84" s="124">
        <f t="shared" si="76"/>
        <v>1</v>
      </c>
      <c r="AC84" s="124">
        <f t="shared" si="76"/>
        <v>0</v>
      </c>
      <c r="AD84" s="124">
        <f t="shared" si="76"/>
        <v>1</v>
      </c>
      <c r="AE84" s="124">
        <f t="shared" si="76"/>
        <v>0</v>
      </c>
      <c r="AF84" s="124">
        <f t="shared" si="76"/>
        <v>0</v>
      </c>
      <c r="AG84" s="124">
        <f t="shared" si="76"/>
        <v>1</v>
      </c>
      <c r="AH84" s="124">
        <f t="shared" si="76"/>
        <v>1</v>
      </c>
      <c r="AI84" s="124">
        <f t="shared" si="76"/>
        <v>1</v>
      </c>
      <c r="AJ84" s="124"/>
      <c r="AK84" s="124"/>
      <c r="AL84" s="57"/>
      <c r="AM84" s="126" t="s">
        <v>34</v>
      </c>
    </row>
    <row r="85" spans="1:39" ht="17.100000000000001" customHeight="1">
      <c r="C85" s="100"/>
      <c r="D85" s="101"/>
      <c r="E85" s="101"/>
      <c r="F85" s="101"/>
      <c r="G85" s="101"/>
      <c r="H85" s="101"/>
      <c r="I85" s="101"/>
      <c r="J85" s="101"/>
      <c r="K85" s="129"/>
      <c r="L85" s="130" t="s">
        <v>38</v>
      </c>
      <c r="M85" s="95" t="s">
        <v>39</v>
      </c>
      <c r="N85" s="57"/>
      <c r="O85" s="113">
        <f t="shared" ref="O85:W85" si="77">IFERROR(IF((O$4-O82+2+O84)&lt;0,0,IF(O82="","",(O$4-O82+2+O84))),"")</f>
        <v>1</v>
      </c>
      <c r="P85" s="113">
        <f t="shared" si="77"/>
        <v>2</v>
      </c>
      <c r="Q85" s="113">
        <f t="shared" si="77"/>
        <v>0</v>
      </c>
      <c r="R85" s="113">
        <f t="shared" si="77"/>
        <v>2</v>
      </c>
      <c r="S85" s="113">
        <f t="shared" si="77"/>
        <v>3</v>
      </c>
      <c r="T85" s="113">
        <f t="shared" si="77"/>
        <v>2</v>
      </c>
      <c r="U85" s="113">
        <f t="shared" si="77"/>
        <v>2</v>
      </c>
      <c r="V85" s="113">
        <f t="shared" si="77"/>
        <v>2</v>
      </c>
      <c r="W85" s="113">
        <f t="shared" si="77"/>
        <v>4</v>
      </c>
      <c r="X85" s="124"/>
      <c r="Y85" s="30">
        <f>SUM(O85:W85)</f>
        <v>18</v>
      </c>
      <c r="Z85" s="124"/>
      <c r="AA85" s="113">
        <f t="shared" ref="AA85:AI85" si="78">IFERROR(IF((AA$4-AA82+2+AA84)&lt;0,0,IF(AA82="","",(AA$4-AA82+2+AA84))),"")</f>
        <v>1</v>
      </c>
      <c r="AB85" s="113">
        <f t="shared" si="78"/>
        <v>3</v>
      </c>
      <c r="AC85" s="113">
        <f t="shared" si="78"/>
        <v>0</v>
      </c>
      <c r="AD85" s="113">
        <f t="shared" si="78"/>
        <v>2</v>
      </c>
      <c r="AE85" s="113">
        <f t="shared" si="78"/>
        <v>2</v>
      </c>
      <c r="AF85" s="113">
        <f t="shared" si="78"/>
        <v>1</v>
      </c>
      <c r="AG85" s="113">
        <f t="shared" si="78"/>
        <v>2</v>
      </c>
      <c r="AH85" s="113">
        <f t="shared" si="78"/>
        <v>2</v>
      </c>
      <c r="AI85" s="113">
        <f t="shared" si="78"/>
        <v>2</v>
      </c>
      <c r="AJ85" s="124"/>
      <c r="AK85" s="30">
        <f>SUM(AA85:AI85)</f>
        <v>15</v>
      </c>
      <c r="AL85" s="57"/>
      <c r="AM85" s="131">
        <f>SUM(Y85,AK85)</f>
        <v>33</v>
      </c>
    </row>
    <row r="86" spans="1:39" ht="17.100000000000001" customHeight="1"/>
    <row r="87" spans="1:39" ht="17.100000000000001" customHeight="1">
      <c r="B87" s="115" t="s">
        <v>26</v>
      </c>
      <c r="C87" s="88"/>
      <c r="D87" s="89"/>
      <c r="E87" s="90" t="s">
        <v>24</v>
      </c>
      <c r="F87" s="90" t="s">
        <v>9</v>
      </c>
      <c r="G87" s="90" t="s">
        <v>10</v>
      </c>
      <c r="H87" s="90" t="s">
        <v>11</v>
      </c>
      <c r="I87" s="90" t="s">
        <v>12</v>
      </c>
      <c r="J87" s="91" t="s">
        <v>13</v>
      </c>
      <c r="K87" s="91" t="s">
        <v>14</v>
      </c>
      <c r="L87" s="91" t="s">
        <v>27</v>
      </c>
      <c r="M87" s="91" t="s">
        <v>28</v>
      </c>
      <c r="N87" s="116"/>
      <c r="O87" s="117">
        <v>1</v>
      </c>
      <c r="P87" s="117">
        <v>2</v>
      </c>
      <c r="Q87" s="117">
        <v>3</v>
      </c>
      <c r="R87" s="117">
        <v>4</v>
      </c>
      <c r="S87" s="117">
        <v>5</v>
      </c>
      <c r="T87" s="117">
        <v>6</v>
      </c>
      <c r="U87" s="117">
        <v>7</v>
      </c>
      <c r="V87" s="117">
        <v>8</v>
      </c>
      <c r="W87" s="117">
        <v>9</v>
      </c>
      <c r="X87" s="116"/>
      <c r="Y87" s="117" t="s">
        <v>1</v>
      </c>
      <c r="Z87" s="116"/>
      <c r="AA87" s="117">
        <v>10</v>
      </c>
      <c r="AB87" s="117">
        <v>11</v>
      </c>
      <c r="AC87" s="117">
        <v>12</v>
      </c>
      <c r="AD87" s="117">
        <v>13</v>
      </c>
      <c r="AE87" s="117">
        <v>14</v>
      </c>
      <c r="AF87" s="117">
        <v>15</v>
      </c>
      <c r="AG87" s="117">
        <v>16</v>
      </c>
      <c r="AH87" s="117">
        <v>17</v>
      </c>
      <c r="AI87" s="117">
        <v>18</v>
      </c>
      <c r="AJ87" s="40"/>
      <c r="AK87" s="117" t="s">
        <v>2</v>
      </c>
      <c r="AL87" s="42"/>
      <c r="AM87" s="118" t="s">
        <v>29</v>
      </c>
    </row>
    <row r="88" spans="1:39" ht="17.100000000000001" customHeight="1">
      <c r="A88" s="108">
        <v>36</v>
      </c>
      <c r="B88" s="146" t="s">
        <v>56</v>
      </c>
      <c r="C88" s="93"/>
      <c r="D88" s="94"/>
      <c r="E88" s="120"/>
      <c r="F88" s="95" t="s">
        <v>31</v>
      </c>
      <c r="G88" s="95" t="s">
        <v>18</v>
      </c>
      <c r="H88" s="95">
        <v>72</v>
      </c>
      <c r="I88" s="95">
        <v>140</v>
      </c>
      <c r="J88" s="120">
        <v>12</v>
      </c>
      <c r="K88" s="97">
        <f>IF(J88="","X",(IFERROR(ROUND((J88*I88/113)+H88-$AM$4,0),"X")))</f>
        <v>33</v>
      </c>
      <c r="L88" s="121">
        <v>1</v>
      </c>
      <c r="M88" s="98">
        <v>36</v>
      </c>
      <c r="N88" s="35"/>
      <c r="O88" s="122">
        <v>4</v>
      </c>
      <c r="P88" s="122">
        <v>5</v>
      </c>
      <c r="Q88" s="122">
        <v>8</v>
      </c>
      <c r="R88" s="122">
        <v>8</v>
      </c>
      <c r="S88" s="122">
        <v>4</v>
      </c>
      <c r="T88" s="122">
        <v>4</v>
      </c>
      <c r="U88" s="122">
        <v>6</v>
      </c>
      <c r="V88" s="122">
        <v>7</v>
      </c>
      <c r="W88" s="122">
        <v>6</v>
      </c>
      <c r="X88" s="27"/>
      <c r="Y88" s="30">
        <f>SUM(O88:W88)</f>
        <v>52</v>
      </c>
      <c r="Z88" s="27"/>
      <c r="AA88" s="120">
        <v>4</v>
      </c>
      <c r="AB88" s="120">
        <v>5</v>
      </c>
      <c r="AC88" s="120">
        <v>6</v>
      </c>
      <c r="AD88" s="120">
        <v>6</v>
      </c>
      <c r="AE88" s="120">
        <v>4</v>
      </c>
      <c r="AF88" s="120">
        <v>5</v>
      </c>
      <c r="AG88" s="120">
        <v>5</v>
      </c>
      <c r="AH88" s="120">
        <v>5</v>
      </c>
      <c r="AI88" s="120">
        <v>4</v>
      </c>
      <c r="AJ88" s="27"/>
      <c r="AK88" s="30">
        <f>SUM(AA88:AI88)</f>
        <v>44</v>
      </c>
      <c r="AL88" s="35"/>
      <c r="AM88" s="123">
        <f>AK88+Y88</f>
        <v>96</v>
      </c>
    </row>
    <row r="89" spans="1:39" ht="17.100000000000001" customHeight="1">
      <c r="C89" s="100"/>
      <c r="D89" s="101"/>
      <c r="E89" s="101"/>
      <c r="F89" s="101"/>
      <c r="G89" s="101"/>
      <c r="H89" s="101"/>
      <c r="I89" s="101"/>
      <c r="J89" s="101"/>
      <c r="K89" s="102" t="s">
        <v>19</v>
      </c>
      <c r="L89" s="102"/>
      <c r="M89" s="102"/>
      <c r="N89" s="57"/>
      <c r="O89" s="124">
        <f t="shared" ref="O89:W89" si="79">IFERROR($M88-O$5,"")</f>
        <v>21</v>
      </c>
      <c r="P89" s="124">
        <f t="shared" si="79"/>
        <v>33</v>
      </c>
      <c r="Q89" s="124">
        <f t="shared" si="79"/>
        <v>19</v>
      </c>
      <c r="R89" s="124">
        <f t="shared" si="79"/>
        <v>35</v>
      </c>
      <c r="S89" s="124">
        <f t="shared" si="79"/>
        <v>23</v>
      </c>
      <c r="T89" s="124">
        <f t="shared" si="79"/>
        <v>25</v>
      </c>
      <c r="U89" s="124">
        <f t="shared" si="79"/>
        <v>29</v>
      </c>
      <c r="V89" s="124">
        <f t="shared" si="79"/>
        <v>31</v>
      </c>
      <c r="W89" s="124">
        <f t="shared" si="79"/>
        <v>27</v>
      </c>
      <c r="X89" s="124"/>
      <c r="Y89" s="124"/>
      <c r="Z89" s="124"/>
      <c r="AA89" s="124">
        <f t="shared" ref="AA89:AI89" si="80">IFERROR($M88-AA$5,"")</f>
        <v>20</v>
      </c>
      <c r="AB89" s="124">
        <f t="shared" si="80"/>
        <v>32</v>
      </c>
      <c r="AC89" s="124">
        <f t="shared" si="80"/>
        <v>18</v>
      </c>
      <c r="AD89" s="124">
        <f t="shared" si="80"/>
        <v>34</v>
      </c>
      <c r="AE89" s="124">
        <f t="shared" si="80"/>
        <v>22</v>
      </c>
      <c r="AF89" s="124">
        <f t="shared" si="80"/>
        <v>24</v>
      </c>
      <c r="AG89" s="124">
        <f t="shared" si="80"/>
        <v>28</v>
      </c>
      <c r="AH89" s="124">
        <f t="shared" si="80"/>
        <v>30</v>
      </c>
      <c r="AI89" s="124">
        <f t="shared" si="80"/>
        <v>26</v>
      </c>
      <c r="AJ89" s="124"/>
      <c r="AK89" s="124"/>
      <c r="AL89" s="57"/>
      <c r="AM89" s="57"/>
    </row>
    <row r="90" spans="1:39" ht="17.100000000000001" customHeight="1">
      <c r="C90" s="100"/>
      <c r="D90" s="101"/>
      <c r="E90" s="101"/>
      <c r="F90" s="101"/>
      <c r="G90" s="101"/>
      <c r="H90" s="101"/>
      <c r="I90" s="101"/>
      <c r="J90" s="101"/>
      <c r="K90" s="101" t="s">
        <v>32</v>
      </c>
      <c r="L90" s="101"/>
      <c r="M90" s="125" t="s">
        <v>33</v>
      </c>
      <c r="N90" s="57"/>
      <c r="O90" s="124">
        <f t="shared" ref="O90:W90" si="81">IF(O89="","",IF(O89&lt;0,0,IF(O89&lt;18,1,IF(O89&lt;36,2,3))))</f>
        <v>2</v>
      </c>
      <c r="P90" s="124">
        <f t="shared" si="81"/>
        <v>2</v>
      </c>
      <c r="Q90" s="124">
        <f t="shared" si="81"/>
        <v>2</v>
      </c>
      <c r="R90" s="124">
        <f t="shared" si="81"/>
        <v>2</v>
      </c>
      <c r="S90" s="124">
        <f t="shared" si="81"/>
        <v>2</v>
      </c>
      <c r="T90" s="124">
        <f t="shared" si="81"/>
        <v>2</v>
      </c>
      <c r="U90" s="124">
        <f t="shared" si="81"/>
        <v>2</v>
      </c>
      <c r="V90" s="124">
        <f t="shared" si="81"/>
        <v>2</v>
      </c>
      <c r="W90" s="124">
        <f t="shared" si="81"/>
        <v>2</v>
      </c>
      <c r="X90" s="124"/>
      <c r="Y90" s="124"/>
      <c r="Z90" s="124"/>
      <c r="AA90" s="124">
        <f t="shared" ref="AA90:AI90" si="82">IF(AA89="","",IF(AA89&lt;0,0,IF(AA89&lt;18,1,IF(AA89&lt;36,2,3))))</f>
        <v>2</v>
      </c>
      <c r="AB90" s="124">
        <f t="shared" si="82"/>
        <v>2</v>
      </c>
      <c r="AC90" s="124">
        <f t="shared" si="82"/>
        <v>2</v>
      </c>
      <c r="AD90" s="124">
        <f t="shared" si="82"/>
        <v>2</v>
      </c>
      <c r="AE90" s="124">
        <f t="shared" si="82"/>
        <v>2</v>
      </c>
      <c r="AF90" s="124">
        <f t="shared" si="82"/>
        <v>2</v>
      </c>
      <c r="AG90" s="124">
        <f t="shared" si="82"/>
        <v>2</v>
      </c>
      <c r="AH90" s="124">
        <f t="shared" si="82"/>
        <v>2</v>
      </c>
      <c r="AI90" s="124">
        <f t="shared" si="82"/>
        <v>2</v>
      </c>
      <c r="AJ90" s="124"/>
      <c r="AK90" s="124"/>
      <c r="AL90" s="57"/>
      <c r="AM90" s="126" t="s">
        <v>34</v>
      </c>
    </row>
    <row r="91" spans="1:39" ht="17.100000000000001" customHeight="1">
      <c r="C91" s="100"/>
      <c r="D91" s="101"/>
      <c r="E91" s="101"/>
      <c r="F91" s="101"/>
      <c r="G91" s="101"/>
      <c r="H91" s="101"/>
      <c r="I91" s="101"/>
      <c r="J91" s="101"/>
      <c r="K91" s="129"/>
      <c r="L91" s="130" t="s">
        <v>38</v>
      </c>
      <c r="M91" s="95" t="s">
        <v>39</v>
      </c>
      <c r="N91" s="57"/>
      <c r="O91" s="113">
        <f t="shared" ref="O91:W91" si="83">IFERROR(IF((O$4-O88+2+O90)&lt;0,0,IF(O88="","",(O$4-O88+2+O90))),"")</f>
        <v>3</v>
      </c>
      <c r="P91" s="113">
        <f t="shared" si="83"/>
        <v>2</v>
      </c>
      <c r="Q91" s="113">
        <f t="shared" si="83"/>
        <v>0</v>
      </c>
      <c r="R91" s="113">
        <f t="shared" si="83"/>
        <v>0</v>
      </c>
      <c r="S91" s="113">
        <f t="shared" si="83"/>
        <v>3</v>
      </c>
      <c r="T91" s="113">
        <f t="shared" si="83"/>
        <v>3</v>
      </c>
      <c r="U91" s="113">
        <f t="shared" si="83"/>
        <v>1</v>
      </c>
      <c r="V91" s="113">
        <f t="shared" si="83"/>
        <v>0</v>
      </c>
      <c r="W91" s="113">
        <f t="shared" si="83"/>
        <v>1</v>
      </c>
      <c r="X91" s="124"/>
      <c r="Y91" s="30">
        <f>SUM(O91:W91)</f>
        <v>13</v>
      </c>
      <c r="Z91" s="124"/>
      <c r="AA91" s="113">
        <f t="shared" ref="AA91:AI91" si="84">IFERROR(IF((AA$4-AA88+2+AA90)&lt;0,0,IF(AA88="","",(AA$4-AA88+2+AA90))),"")</f>
        <v>3</v>
      </c>
      <c r="AB91" s="113">
        <f t="shared" si="84"/>
        <v>2</v>
      </c>
      <c r="AC91" s="113">
        <f t="shared" si="84"/>
        <v>1</v>
      </c>
      <c r="AD91" s="113">
        <f t="shared" si="84"/>
        <v>1</v>
      </c>
      <c r="AE91" s="113">
        <f t="shared" si="84"/>
        <v>3</v>
      </c>
      <c r="AF91" s="113">
        <f t="shared" si="84"/>
        <v>2</v>
      </c>
      <c r="AG91" s="113">
        <f t="shared" si="84"/>
        <v>2</v>
      </c>
      <c r="AH91" s="113">
        <f t="shared" si="84"/>
        <v>2</v>
      </c>
      <c r="AI91" s="113">
        <f t="shared" si="84"/>
        <v>3</v>
      </c>
      <c r="AJ91" s="124"/>
      <c r="AK91" s="30">
        <f>SUM(AA91:AI91)</f>
        <v>19</v>
      </c>
      <c r="AL91" s="57"/>
      <c r="AM91" s="131">
        <f>SUM(Y91,AK91)</f>
        <v>32</v>
      </c>
    </row>
    <row r="92" spans="1:39" ht="17.100000000000001" customHeight="1"/>
    <row r="93" spans="1:39" ht="17.100000000000001" customHeight="1">
      <c r="B93" s="115" t="s">
        <v>26</v>
      </c>
      <c r="C93" s="88"/>
      <c r="D93" s="89"/>
      <c r="E93" s="90" t="s">
        <v>24</v>
      </c>
      <c r="F93" s="90" t="s">
        <v>9</v>
      </c>
      <c r="G93" s="90" t="s">
        <v>10</v>
      </c>
      <c r="H93" s="90" t="s">
        <v>11</v>
      </c>
      <c r="I93" s="90" t="s">
        <v>12</v>
      </c>
      <c r="J93" s="91" t="s">
        <v>13</v>
      </c>
      <c r="K93" s="91" t="s">
        <v>14</v>
      </c>
      <c r="L93" s="91" t="s">
        <v>27</v>
      </c>
      <c r="M93" s="91" t="s">
        <v>28</v>
      </c>
      <c r="N93" s="116"/>
      <c r="O93" s="117">
        <v>1</v>
      </c>
      <c r="P93" s="117">
        <v>2</v>
      </c>
      <c r="Q93" s="117">
        <v>3</v>
      </c>
      <c r="R93" s="117">
        <v>4</v>
      </c>
      <c r="S93" s="117">
        <v>5</v>
      </c>
      <c r="T93" s="117">
        <v>6</v>
      </c>
      <c r="U93" s="117">
        <v>7</v>
      </c>
      <c r="V93" s="117">
        <v>8</v>
      </c>
      <c r="W93" s="117">
        <v>9</v>
      </c>
      <c r="X93" s="116"/>
      <c r="Y93" s="117" t="s">
        <v>1</v>
      </c>
      <c r="Z93" s="116"/>
      <c r="AA93" s="117">
        <v>10</v>
      </c>
      <c r="AB93" s="117">
        <v>11</v>
      </c>
      <c r="AC93" s="117">
        <v>12</v>
      </c>
      <c r="AD93" s="117">
        <v>13</v>
      </c>
      <c r="AE93" s="117">
        <v>14</v>
      </c>
      <c r="AF93" s="117">
        <v>15</v>
      </c>
      <c r="AG93" s="117">
        <v>16</v>
      </c>
      <c r="AH93" s="117">
        <v>17</v>
      </c>
      <c r="AI93" s="117">
        <v>18</v>
      </c>
      <c r="AJ93" s="40"/>
      <c r="AK93" s="117" t="s">
        <v>2</v>
      </c>
      <c r="AL93" s="42"/>
      <c r="AM93" s="118" t="s">
        <v>29</v>
      </c>
    </row>
    <row r="94" spans="1:39" ht="17.100000000000001" customHeight="1">
      <c r="A94" s="108">
        <v>12.5</v>
      </c>
      <c r="B94" s="138" t="s">
        <v>52</v>
      </c>
      <c r="C94" s="93"/>
      <c r="D94" s="94"/>
      <c r="E94" s="120"/>
      <c r="F94" s="95" t="s">
        <v>31</v>
      </c>
      <c r="G94" s="95" t="s">
        <v>18</v>
      </c>
      <c r="H94" s="95">
        <v>72</v>
      </c>
      <c r="I94" s="95">
        <v>140</v>
      </c>
      <c r="J94" s="120">
        <v>12</v>
      </c>
      <c r="K94" s="97">
        <f>IF(J94="","X",(IFERROR(ROUND((J94*I94/113)+H94-$AM$4,0),"X")))</f>
        <v>33</v>
      </c>
      <c r="L94" s="121">
        <v>1</v>
      </c>
      <c r="M94" s="98">
        <v>13</v>
      </c>
      <c r="N94" s="35"/>
      <c r="O94" s="122">
        <v>4</v>
      </c>
      <c r="P94" s="122">
        <v>6</v>
      </c>
      <c r="Q94" s="122">
        <v>4</v>
      </c>
      <c r="R94" s="122">
        <v>3</v>
      </c>
      <c r="S94" s="122">
        <v>3</v>
      </c>
      <c r="T94" s="122">
        <v>4</v>
      </c>
      <c r="U94" s="122">
        <v>4</v>
      </c>
      <c r="V94" s="122">
        <v>3</v>
      </c>
      <c r="W94" s="122">
        <v>3</v>
      </c>
      <c r="X94" s="27"/>
      <c r="Y94" s="30">
        <f>SUM(O94:W94)</f>
        <v>34</v>
      </c>
      <c r="Z94" s="27"/>
      <c r="AA94" s="120">
        <v>3</v>
      </c>
      <c r="AB94" s="120">
        <v>4</v>
      </c>
      <c r="AC94" s="120">
        <v>2</v>
      </c>
      <c r="AD94" s="120">
        <v>3</v>
      </c>
      <c r="AE94" s="120">
        <v>3</v>
      </c>
      <c r="AF94" s="120">
        <v>6</v>
      </c>
      <c r="AG94" s="120">
        <v>4</v>
      </c>
      <c r="AH94" s="120">
        <v>5</v>
      </c>
      <c r="AI94" s="120">
        <v>4</v>
      </c>
      <c r="AJ94" s="27"/>
      <c r="AK94" s="30">
        <f>SUM(AA94:AI94)</f>
        <v>34</v>
      </c>
      <c r="AL94" s="35"/>
      <c r="AM94" s="123">
        <f>AK94+Y94</f>
        <v>68</v>
      </c>
    </row>
    <row r="95" spans="1:39" ht="17.100000000000001" customHeight="1">
      <c r="C95" s="100"/>
      <c r="D95" s="101"/>
      <c r="E95" s="101"/>
      <c r="F95" s="101"/>
      <c r="G95" s="101"/>
      <c r="H95" s="101"/>
      <c r="I95" s="101"/>
      <c r="J95" s="101"/>
      <c r="K95" s="102" t="s">
        <v>19</v>
      </c>
      <c r="L95" s="102"/>
      <c r="M95" s="140"/>
      <c r="N95" s="57"/>
      <c r="O95" s="124">
        <f t="shared" ref="O95:W95" si="85">IFERROR($M94-O$5,"")</f>
        <v>-2</v>
      </c>
      <c r="P95" s="124">
        <f t="shared" si="85"/>
        <v>10</v>
      </c>
      <c r="Q95" s="124">
        <f t="shared" si="85"/>
        <v>-4</v>
      </c>
      <c r="R95" s="124">
        <f t="shared" si="85"/>
        <v>12</v>
      </c>
      <c r="S95" s="124">
        <f t="shared" si="85"/>
        <v>0</v>
      </c>
      <c r="T95" s="124">
        <f t="shared" si="85"/>
        <v>2</v>
      </c>
      <c r="U95" s="124">
        <f t="shared" si="85"/>
        <v>6</v>
      </c>
      <c r="V95" s="124">
        <f t="shared" si="85"/>
        <v>8</v>
      </c>
      <c r="W95" s="124">
        <f t="shared" si="85"/>
        <v>4</v>
      </c>
      <c r="X95" s="124"/>
      <c r="Y95" s="124"/>
      <c r="Z95" s="124"/>
      <c r="AA95" s="124">
        <f t="shared" ref="AA95:AI95" si="86">IFERROR($M94-AA$5,"")</f>
        <v>-3</v>
      </c>
      <c r="AB95" s="124">
        <f t="shared" si="86"/>
        <v>9</v>
      </c>
      <c r="AC95" s="124">
        <f t="shared" si="86"/>
        <v>-5</v>
      </c>
      <c r="AD95" s="124">
        <f t="shared" si="86"/>
        <v>11</v>
      </c>
      <c r="AE95" s="124">
        <f t="shared" si="86"/>
        <v>-1</v>
      </c>
      <c r="AF95" s="124">
        <f t="shared" si="86"/>
        <v>1</v>
      </c>
      <c r="AG95" s="124">
        <f t="shared" si="86"/>
        <v>5</v>
      </c>
      <c r="AH95" s="124">
        <f t="shared" si="86"/>
        <v>7</v>
      </c>
      <c r="AI95" s="124">
        <f t="shared" si="86"/>
        <v>3</v>
      </c>
      <c r="AJ95" s="124"/>
      <c r="AK95" s="124"/>
      <c r="AL95" s="57"/>
      <c r="AM95" s="57"/>
    </row>
    <row r="96" spans="1:39" ht="17.100000000000001" customHeight="1">
      <c r="C96" s="100"/>
      <c r="D96" s="101"/>
      <c r="E96" s="101"/>
      <c r="F96" s="101"/>
      <c r="G96" s="101"/>
      <c r="H96" s="101"/>
      <c r="I96" s="101"/>
      <c r="J96" s="101"/>
      <c r="K96" s="101" t="s">
        <v>32</v>
      </c>
      <c r="L96" s="101"/>
      <c r="M96" s="125" t="s">
        <v>33</v>
      </c>
      <c r="N96" s="57"/>
      <c r="O96" s="124">
        <f t="shared" ref="O96:W96" si="87">IF(O95="","",IF(O95&lt;0,0,IF(O95&lt;18,1,IF(O95&lt;36,2,3))))</f>
        <v>0</v>
      </c>
      <c r="P96" s="124">
        <f t="shared" si="87"/>
        <v>1</v>
      </c>
      <c r="Q96" s="124">
        <f t="shared" si="87"/>
        <v>0</v>
      </c>
      <c r="R96" s="124">
        <f t="shared" si="87"/>
        <v>1</v>
      </c>
      <c r="S96" s="124">
        <f t="shared" si="87"/>
        <v>1</v>
      </c>
      <c r="T96" s="124">
        <f t="shared" si="87"/>
        <v>1</v>
      </c>
      <c r="U96" s="124">
        <f t="shared" si="87"/>
        <v>1</v>
      </c>
      <c r="V96" s="124">
        <f t="shared" si="87"/>
        <v>1</v>
      </c>
      <c r="W96" s="124">
        <f t="shared" si="87"/>
        <v>1</v>
      </c>
      <c r="X96" s="124"/>
      <c r="Y96" s="124"/>
      <c r="Z96" s="124"/>
      <c r="AA96" s="124">
        <f t="shared" ref="AA96:AI96" si="88">IF(AA95="","",IF(AA95&lt;0,0,IF(AA95&lt;18,1,IF(AA95&lt;36,2,3))))</f>
        <v>0</v>
      </c>
      <c r="AB96" s="124">
        <f t="shared" si="88"/>
        <v>1</v>
      </c>
      <c r="AC96" s="124">
        <f t="shared" si="88"/>
        <v>0</v>
      </c>
      <c r="AD96" s="124">
        <f t="shared" si="88"/>
        <v>1</v>
      </c>
      <c r="AE96" s="124">
        <f t="shared" si="88"/>
        <v>0</v>
      </c>
      <c r="AF96" s="124">
        <f t="shared" si="88"/>
        <v>1</v>
      </c>
      <c r="AG96" s="124">
        <f t="shared" si="88"/>
        <v>1</v>
      </c>
      <c r="AH96" s="124">
        <f t="shared" si="88"/>
        <v>1</v>
      </c>
      <c r="AI96" s="124">
        <f t="shared" si="88"/>
        <v>1</v>
      </c>
      <c r="AJ96" s="124"/>
      <c r="AK96" s="124"/>
      <c r="AL96" s="57"/>
      <c r="AM96" s="126" t="s">
        <v>34</v>
      </c>
    </row>
    <row r="97" spans="1:39" ht="17.100000000000001" customHeight="1">
      <c r="C97" s="100"/>
      <c r="D97" s="101"/>
      <c r="E97" s="101"/>
      <c r="F97" s="101"/>
      <c r="G97" s="101"/>
      <c r="H97" s="101"/>
      <c r="I97" s="101"/>
      <c r="J97" s="101"/>
      <c r="K97" s="129"/>
      <c r="L97" s="130" t="s">
        <v>38</v>
      </c>
      <c r="M97" s="95" t="s">
        <v>39</v>
      </c>
      <c r="N97" s="57"/>
      <c r="O97" s="113">
        <f t="shared" ref="O97:W97" si="89">IFERROR(IF((O$4-O94+2+O96)&lt;0,0,IF(O94="","",(O$4-O94+2+O96))),"")</f>
        <v>1</v>
      </c>
      <c r="P97" s="113">
        <f t="shared" si="89"/>
        <v>0</v>
      </c>
      <c r="Q97" s="113">
        <f t="shared" si="89"/>
        <v>1</v>
      </c>
      <c r="R97" s="113">
        <f t="shared" si="89"/>
        <v>3</v>
      </c>
      <c r="S97" s="113">
        <f t="shared" si="89"/>
        <v>3</v>
      </c>
      <c r="T97" s="113">
        <f t="shared" si="89"/>
        <v>2</v>
      </c>
      <c r="U97" s="113">
        <f t="shared" si="89"/>
        <v>2</v>
      </c>
      <c r="V97" s="113">
        <f t="shared" si="89"/>
        <v>3</v>
      </c>
      <c r="W97" s="113">
        <f t="shared" si="89"/>
        <v>3</v>
      </c>
      <c r="X97" s="124"/>
      <c r="Y97" s="30">
        <f>SUM(O97:W97)</f>
        <v>18</v>
      </c>
      <c r="Z97" s="124"/>
      <c r="AA97" s="113">
        <f t="shared" ref="AA97:AI97" si="90">IFERROR(IF((AA$4-AA94+2+AA96)&lt;0,0,IF(AA94="","",(AA$4-AA94+2+AA96))),"")</f>
        <v>2</v>
      </c>
      <c r="AB97" s="113">
        <f t="shared" si="90"/>
        <v>2</v>
      </c>
      <c r="AC97" s="113">
        <f t="shared" si="90"/>
        <v>3</v>
      </c>
      <c r="AD97" s="113">
        <f t="shared" si="90"/>
        <v>3</v>
      </c>
      <c r="AE97" s="113">
        <f t="shared" si="90"/>
        <v>2</v>
      </c>
      <c r="AF97" s="113">
        <f t="shared" si="90"/>
        <v>0</v>
      </c>
      <c r="AG97" s="113">
        <f t="shared" si="90"/>
        <v>2</v>
      </c>
      <c r="AH97" s="113">
        <f t="shared" si="90"/>
        <v>1</v>
      </c>
      <c r="AI97" s="113">
        <f t="shared" si="90"/>
        <v>2</v>
      </c>
      <c r="AJ97" s="124"/>
      <c r="AK97" s="30">
        <f>SUM(AA97:AI97)</f>
        <v>17</v>
      </c>
      <c r="AL97" s="57"/>
      <c r="AM97" s="131">
        <f>SUM(Y97,AK97)</f>
        <v>35</v>
      </c>
    </row>
    <row r="98" spans="1:39" ht="17.100000000000001" customHeight="1"/>
    <row r="99" spans="1:39" ht="17.100000000000001" customHeight="1">
      <c r="B99" s="115" t="s">
        <v>26</v>
      </c>
      <c r="C99" s="88"/>
      <c r="D99" s="89"/>
      <c r="E99" s="90" t="s">
        <v>24</v>
      </c>
      <c r="F99" s="90" t="s">
        <v>9</v>
      </c>
      <c r="G99" s="90" t="s">
        <v>10</v>
      </c>
      <c r="H99" s="90" t="s">
        <v>11</v>
      </c>
      <c r="I99" s="90" t="s">
        <v>12</v>
      </c>
      <c r="J99" s="91" t="s">
        <v>13</v>
      </c>
      <c r="K99" s="91" t="s">
        <v>14</v>
      </c>
      <c r="L99" s="91" t="s">
        <v>27</v>
      </c>
      <c r="M99" s="91" t="s">
        <v>28</v>
      </c>
      <c r="N99" s="116"/>
      <c r="O99" s="117">
        <v>1</v>
      </c>
      <c r="P99" s="117">
        <v>2</v>
      </c>
      <c r="Q99" s="117">
        <v>3</v>
      </c>
      <c r="R99" s="117">
        <v>4</v>
      </c>
      <c r="S99" s="117">
        <v>5</v>
      </c>
      <c r="T99" s="117">
        <v>6</v>
      </c>
      <c r="U99" s="117">
        <v>7</v>
      </c>
      <c r="V99" s="117">
        <v>8</v>
      </c>
      <c r="W99" s="117">
        <v>9</v>
      </c>
      <c r="X99" s="116"/>
      <c r="Y99" s="117" t="s">
        <v>1</v>
      </c>
      <c r="Z99" s="116"/>
      <c r="AA99" s="117">
        <v>10</v>
      </c>
      <c r="AB99" s="117">
        <v>11</v>
      </c>
      <c r="AC99" s="117">
        <v>12</v>
      </c>
      <c r="AD99" s="117">
        <v>13</v>
      </c>
      <c r="AE99" s="117">
        <v>14</v>
      </c>
      <c r="AF99" s="117">
        <v>15</v>
      </c>
      <c r="AG99" s="117">
        <v>16</v>
      </c>
      <c r="AH99" s="117">
        <v>17</v>
      </c>
      <c r="AI99" s="117">
        <v>18</v>
      </c>
      <c r="AJ99" s="40"/>
      <c r="AK99" s="117" t="s">
        <v>2</v>
      </c>
      <c r="AL99" s="42"/>
      <c r="AM99" s="118" t="s">
        <v>29</v>
      </c>
    </row>
    <row r="100" spans="1:39" ht="17.100000000000001" customHeight="1">
      <c r="A100" s="108">
        <v>24</v>
      </c>
      <c r="B100" s="147" t="s">
        <v>57</v>
      </c>
      <c r="C100" s="93"/>
      <c r="D100" s="94"/>
      <c r="E100" s="120"/>
      <c r="F100" s="95" t="s">
        <v>31</v>
      </c>
      <c r="G100" s="95" t="s">
        <v>18</v>
      </c>
      <c r="H100" s="95">
        <v>72</v>
      </c>
      <c r="I100" s="95">
        <v>140</v>
      </c>
      <c r="J100" s="120">
        <v>12</v>
      </c>
      <c r="K100" s="97">
        <f>IF(J100="","X",(IFERROR(ROUND((J100*I100/113)+H100-$AM$4,0),"X")))</f>
        <v>33</v>
      </c>
      <c r="L100" s="121">
        <v>1</v>
      </c>
      <c r="M100" s="98">
        <v>24</v>
      </c>
      <c r="N100" s="35"/>
      <c r="O100" s="122">
        <v>4</v>
      </c>
      <c r="P100" s="122">
        <v>8</v>
      </c>
      <c r="Q100" s="122">
        <v>3</v>
      </c>
      <c r="R100" s="122">
        <v>5</v>
      </c>
      <c r="S100" s="122">
        <v>5</v>
      </c>
      <c r="T100" s="122">
        <v>3</v>
      </c>
      <c r="U100" s="122">
        <v>4</v>
      </c>
      <c r="V100" s="122">
        <v>4</v>
      </c>
      <c r="W100" s="122">
        <v>5</v>
      </c>
      <c r="X100" s="27"/>
      <c r="Y100" s="30">
        <f>SUM(O100:W100)</f>
        <v>41</v>
      </c>
      <c r="Z100" s="27"/>
      <c r="AA100" s="120">
        <v>3</v>
      </c>
      <c r="AB100" s="120">
        <v>7</v>
      </c>
      <c r="AC100" s="120">
        <v>4</v>
      </c>
      <c r="AD100" s="120">
        <v>4</v>
      </c>
      <c r="AE100" s="120">
        <v>4</v>
      </c>
      <c r="AF100" s="120">
        <v>5</v>
      </c>
      <c r="AG100" s="120">
        <v>4</v>
      </c>
      <c r="AH100" s="120">
        <v>5</v>
      </c>
      <c r="AI100" s="120">
        <v>6</v>
      </c>
      <c r="AJ100" s="27"/>
      <c r="AK100" s="30">
        <f>SUM(AA100:AI100)</f>
        <v>42</v>
      </c>
      <c r="AL100" s="35"/>
      <c r="AM100" s="123">
        <f>AK100+Y100</f>
        <v>83</v>
      </c>
    </row>
    <row r="101" spans="1:39" ht="17.100000000000001" customHeight="1">
      <c r="C101" s="100"/>
      <c r="D101" s="101"/>
      <c r="E101" s="101"/>
      <c r="F101" s="101"/>
      <c r="G101" s="101"/>
      <c r="H101" s="101"/>
      <c r="I101" s="101"/>
      <c r="J101" s="101"/>
      <c r="K101" s="102" t="s">
        <v>19</v>
      </c>
      <c r="L101" s="102"/>
      <c r="M101" s="102"/>
      <c r="N101" s="57"/>
      <c r="O101" s="124">
        <f t="shared" ref="O101:W101" si="91">IFERROR($M100-O$5,"")</f>
        <v>9</v>
      </c>
      <c r="P101" s="124">
        <f t="shared" si="91"/>
        <v>21</v>
      </c>
      <c r="Q101" s="124">
        <f t="shared" si="91"/>
        <v>7</v>
      </c>
      <c r="R101" s="124">
        <f t="shared" si="91"/>
        <v>23</v>
      </c>
      <c r="S101" s="124">
        <f t="shared" si="91"/>
        <v>11</v>
      </c>
      <c r="T101" s="124">
        <f t="shared" si="91"/>
        <v>13</v>
      </c>
      <c r="U101" s="124">
        <f t="shared" si="91"/>
        <v>17</v>
      </c>
      <c r="V101" s="124">
        <f t="shared" si="91"/>
        <v>19</v>
      </c>
      <c r="W101" s="124">
        <f t="shared" si="91"/>
        <v>15</v>
      </c>
      <c r="X101" s="124"/>
      <c r="Y101" s="124"/>
      <c r="Z101" s="124"/>
      <c r="AA101" s="124">
        <f t="shared" ref="AA101:AI101" si="92">IFERROR($M100-AA$5,"")</f>
        <v>8</v>
      </c>
      <c r="AB101" s="124">
        <f t="shared" si="92"/>
        <v>20</v>
      </c>
      <c r="AC101" s="124">
        <f t="shared" si="92"/>
        <v>6</v>
      </c>
      <c r="AD101" s="124">
        <f t="shared" si="92"/>
        <v>22</v>
      </c>
      <c r="AE101" s="124">
        <f t="shared" si="92"/>
        <v>10</v>
      </c>
      <c r="AF101" s="124">
        <f t="shared" si="92"/>
        <v>12</v>
      </c>
      <c r="AG101" s="124">
        <f t="shared" si="92"/>
        <v>16</v>
      </c>
      <c r="AH101" s="124">
        <f t="shared" si="92"/>
        <v>18</v>
      </c>
      <c r="AI101" s="124">
        <f t="shared" si="92"/>
        <v>14</v>
      </c>
      <c r="AJ101" s="124"/>
      <c r="AK101" s="124"/>
      <c r="AL101" s="57"/>
      <c r="AM101" s="57"/>
    </row>
    <row r="102" spans="1:39" ht="17.100000000000001" customHeight="1">
      <c r="C102" s="100"/>
      <c r="D102" s="101"/>
      <c r="E102" s="101"/>
      <c r="F102" s="101"/>
      <c r="G102" s="101"/>
      <c r="H102" s="101"/>
      <c r="I102" s="101"/>
      <c r="J102" s="101"/>
      <c r="K102" s="101" t="s">
        <v>32</v>
      </c>
      <c r="L102" s="101"/>
      <c r="M102" s="125" t="s">
        <v>33</v>
      </c>
      <c r="N102" s="57"/>
      <c r="O102" s="124">
        <f t="shared" ref="O102:W102" si="93">IF(O101="","",IF(O101&lt;0,0,IF(O101&lt;18,1,IF(O101&lt;36,2,3))))</f>
        <v>1</v>
      </c>
      <c r="P102" s="124">
        <f t="shared" si="93"/>
        <v>2</v>
      </c>
      <c r="Q102" s="124">
        <f t="shared" si="93"/>
        <v>1</v>
      </c>
      <c r="R102" s="124">
        <f t="shared" si="93"/>
        <v>2</v>
      </c>
      <c r="S102" s="124">
        <f t="shared" si="93"/>
        <v>1</v>
      </c>
      <c r="T102" s="124">
        <f t="shared" si="93"/>
        <v>1</v>
      </c>
      <c r="U102" s="124">
        <f t="shared" si="93"/>
        <v>1</v>
      </c>
      <c r="V102" s="124">
        <f t="shared" si="93"/>
        <v>2</v>
      </c>
      <c r="W102" s="124">
        <f t="shared" si="93"/>
        <v>1</v>
      </c>
      <c r="X102" s="124"/>
      <c r="Y102" s="124"/>
      <c r="Z102" s="124"/>
      <c r="AA102" s="124">
        <f t="shared" ref="AA102:AI102" si="94">IF(AA101="","",IF(AA101&lt;0,0,IF(AA101&lt;18,1,IF(AA101&lt;36,2,3))))</f>
        <v>1</v>
      </c>
      <c r="AB102" s="124">
        <f t="shared" si="94"/>
        <v>2</v>
      </c>
      <c r="AC102" s="124">
        <f t="shared" si="94"/>
        <v>1</v>
      </c>
      <c r="AD102" s="124">
        <f t="shared" si="94"/>
        <v>2</v>
      </c>
      <c r="AE102" s="124">
        <f t="shared" si="94"/>
        <v>1</v>
      </c>
      <c r="AF102" s="124">
        <f t="shared" si="94"/>
        <v>1</v>
      </c>
      <c r="AG102" s="124">
        <f t="shared" si="94"/>
        <v>1</v>
      </c>
      <c r="AH102" s="124">
        <f t="shared" si="94"/>
        <v>2</v>
      </c>
      <c r="AI102" s="124">
        <f t="shared" si="94"/>
        <v>1</v>
      </c>
      <c r="AJ102" s="124"/>
      <c r="AK102" s="124"/>
      <c r="AL102" s="57"/>
      <c r="AM102" s="126" t="s">
        <v>34</v>
      </c>
    </row>
    <row r="103" spans="1:39" ht="17.100000000000001" customHeight="1">
      <c r="C103" s="100"/>
      <c r="D103" s="101"/>
      <c r="E103" s="101"/>
      <c r="F103" s="101"/>
      <c r="G103" s="101"/>
      <c r="H103" s="101"/>
      <c r="I103" s="101"/>
      <c r="J103" s="101"/>
      <c r="K103" s="129"/>
      <c r="L103" s="130" t="s">
        <v>38</v>
      </c>
      <c r="M103" s="95" t="s">
        <v>39</v>
      </c>
      <c r="N103" s="57"/>
      <c r="O103" s="113">
        <f t="shared" ref="O103:W103" si="95">IFERROR(IF((O$4-O100+2+O102)&lt;0,0,IF(O100="","",(O$4-O100+2+O102))),"")</f>
        <v>2</v>
      </c>
      <c r="P103" s="113">
        <f t="shared" si="95"/>
        <v>0</v>
      </c>
      <c r="Q103" s="113">
        <f t="shared" si="95"/>
        <v>3</v>
      </c>
      <c r="R103" s="113">
        <f t="shared" si="95"/>
        <v>2</v>
      </c>
      <c r="S103" s="113">
        <f t="shared" si="95"/>
        <v>1</v>
      </c>
      <c r="T103" s="113">
        <f t="shared" si="95"/>
        <v>3</v>
      </c>
      <c r="U103" s="113">
        <f t="shared" si="95"/>
        <v>2</v>
      </c>
      <c r="V103" s="113">
        <f t="shared" si="95"/>
        <v>3</v>
      </c>
      <c r="W103" s="113">
        <f t="shared" si="95"/>
        <v>1</v>
      </c>
      <c r="X103" s="124"/>
      <c r="Y103" s="30">
        <f>SUM(O103:W103)</f>
        <v>17</v>
      </c>
      <c r="Z103" s="124"/>
      <c r="AA103" s="113">
        <f t="shared" ref="AA103:AI103" si="96">IFERROR(IF((AA$4-AA100+2+AA102)&lt;0,0,IF(AA100="","",(AA$4-AA100+2+AA102))),"")</f>
        <v>3</v>
      </c>
      <c r="AB103" s="113">
        <f t="shared" si="96"/>
        <v>0</v>
      </c>
      <c r="AC103" s="113">
        <f t="shared" si="96"/>
        <v>2</v>
      </c>
      <c r="AD103" s="113">
        <f t="shared" si="96"/>
        <v>3</v>
      </c>
      <c r="AE103" s="113">
        <f t="shared" si="96"/>
        <v>2</v>
      </c>
      <c r="AF103" s="113">
        <f t="shared" si="96"/>
        <v>1</v>
      </c>
      <c r="AG103" s="113">
        <f t="shared" si="96"/>
        <v>2</v>
      </c>
      <c r="AH103" s="113">
        <f t="shared" si="96"/>
        <v>2</v>
      </c>
      <c r="AI103" s="113">
        <f t="shared" si="96"/>
        <v>0</v>
      </c>
      <c r="AJ103" s="124"/>
      <c r="AK103" s="30">
        <f>SUM(AA103:AI103)</f>
        <v>15</v>
      </c>
      <c r="AL103" s="57"/>
      <c r="AM103" s="131">
        <f>SUM(Y103,AK103)</f>
        <v>32</v>
      </c>
    </row>
    <row r="104" spans="1:39" ht="17.100000000000001" customHeight="1"/>
    <row r="105" spans="1:39" ht="17.100000000000001" customHeight="1">
      <c r="B105" s="115" t="s">
        <v>26</v>
      </c>
      <c r="C105" s="88"/>
      <c r="D105" s="89"/>
      <c r="E105" s="90" t="s">
        <v>24</v>
      </c>
      <c r="F105" s="90" t="s">
        <v>9</v>
      </c>
      <c r="G105" s="90" t="s">
        <v>10</v>
      </c>
      <c r="H105" s="90" t="s">
        <v>11</v>
      </c>
      <c r="I105" s="90" t="s">
        <v>12</v>
      </c>
      <c r="J105" s="91" t="s">
        <v>13</v>
      </c>
      <c r="K105" s="91" t="s">
        <v>14</v>
      </c>
      <c r="L105" s="91" t="s">
        <v>27</v>
      </c>
      <c r="M105" s="91" t="s">
        <v>28</v>
      </c>
      <c r="N105" s="116"/>
      <c r="O105" s="117">
        <v>1</v>
      </c>
      <c r="P105" s="117">
        <v>2</v>
      </c>
      <c r="Q105" s="117">
        <v>3</v>
      </c>
      <c r="R105" s="117">
        <v>4</v>
      </c>
      <c r="S105" s="117">
        <v>5</v>
      </c>
      <c r="T105" s="117">
        <v>6</v>
      </c>
      <c r="U105" s="117">
        <v>7</v>
      </c>
      <c r="V105" s="117">
        <v>8</v>
      </c>
      <c r="W105" s="117">
        <v>9</v>
      </c>
      <c r="X105" s="116"/>
      <c r="Y105" s="117" t="s">
        <v>1</v>
      </c>
      <c r="Z105" s="116"/>
      <c r="AA105" s="117">
        <v>10</v>
      </c>
      <c r="AB105" s="117">
        <v>11</v>
      </c>
      <c r="AC105" s="117">
        <v>12</v>
      </c>
      <c r="AD105" s="117">
        <v>13</v>
      </c>
      <c r="AE105" s="117">
        <v>14</v>
      </c>
      <c r="AF105" s="117">
        <v>15</v>
      </c>
      <c r="AG105" s="117">
        <v>16</v>
      </c>
      <c r="AH105" s="117">
        <v>17</v>
      </c>
      <c r="AI105" s="117">
        <v>18</v>
      </c>
      <c r="AJ105" s="40"/>
      <c r="AK105" s="117" t="s">
        <v>2</v>
      </c>
      <c r="AL105" s="42"/>
      <c r="AM105" s="118" t="s">
        <v>29</v>
      </c>
    </row>
    <row r="106" spans="1:39" ht="17.100000000000001" customHeight="1">
      <c r="A106" s="108">
        <v>6.5</v>
      </c>
      <c r="B106" s="138" t="s">
        <v>45</v>
      </c>
      <c r="C106" s="93"/>
      <c r="D106" s="94"/>
      <c r="E106" s="120"/>
      <c r="F106" s="95" t="s">
        <v>31</v>
      </c>
      <c r="G106" s="95" t="s">
        <v>18</v>
      </c>
      <c r="H106" s="95">
        <v>72</v>
      </c>
      <c r="I106" s="95">
        <v>140</v>
      </c>
      <c r="J106" s="120">
        <v>12</v>
      </c>
      <c r="K106" s="97">
        <f>IF(J106="","X",(IFERROR(ROUND((J106*I106/113)+H106-$AM$4,0),"X")))</f>
        <v>33</v>
      </c>
      <c r="L106" s="121">
        <v>1</v>
      </c>
      <c r="M106" s="98">
        <v>7</v>
      </c>
      <c r="N106" s="35"/>
      <c r="O106" s="122">
        <v>3</v>
      </c>
      <c r="P106" s="122">
        <v>4</v>
      </c>
      <c r="Q106" s="122">
        <v>3</v>
      </c>
      <c r="R106" s="122">
        <v>3</v>
      </c>
      <c r="S106" s="122">
        <v>3</v>
      </c>
      <c r="T106" s="122">
        <v>4</v>
      </c>
      <c r="U106" s="122">
        <v>4</v>
      </c>
      <c r="V106" s="122">
        <v>4</v>
      </c>
      <c r="W106" s="122">
        <v>4</v>
      </c>
      <c r="X106" s="27"/>
      <c r="Y106" s="30">
        <f>SUM(O106:W106)</f>
        <v>32</v>
      </c>
      <c r="Z106" s="27"/>
      <c r="AA106" s="120">
        <v>3</v>
      </c>
      <c r="AB106" s="120">
        <v>4</v>
      </c>
      <c r="AC106" s="120">
        <v>3</v>
      </c>
      <c r="AD106" s="120">
        <v>4</v>
      </c>
      <c r="AE106" s="120">
        <v>3</v>
      </c>
      <c r="AF106" s="120">
        <v>4</v>
      </c>
      <c r="AG106" s="120">
        <v>4</v>
      </c>
      <c r="AH106" s="120">
        <v>4</v>
      </c>
      <c r="AI106" s="120">
        <v>5</v>
      </c>
      <c r="AJ106" s="27"/>
      <c r="AK106" s="30">
        <f>SUM(AA106:AI106)</f>
        <v>34</v>
      </c>
      <c r="AL106" s="35"/>
      <c r="AM106" s="123">
        <f>AK106+Y106</f>
        <v>66</v>
      </c>
    </row>
    <row r="107" spans="1:39" ht="17.100000000000001" customHeight="1">
      <c r="C107" s="100"/>
      <c r="D107" s="101"/>
      <c r="E107" s="101"/>
      <c r="F107" s="101"/>
      <c r="G107" s="101"/>
      <c r="H107" s="101"/>
      <c r="I107" s="101"/>
      <c r="J107" s="101"/>
      <c r="K107" s="102" t="s">
        <v>19</v>
      </c>
      <c r="L107" s="102"/>
      <c r="M107" s="140"/>
      <c r="N107" s="57"/>
      <c r="O107" s="124">
        <f t="shared" ref="O107:W107" si="97">IFERROR($M106-O$5,"")</f>
        <v>-8</v>
      </c>
      <c r="P107" s="124">
        <f t="shared" si="97"/>
        <v>4</v>
      </c>
      <c r="Q107" s="124">
        <f t="shared" si="97"/>
        <v>-10</v>
      </c>
      <c r="R107" s="124">
        <f t="shared" si="97"/>
        <v>6</v>
      </c>
      <c r="S107" s="124">
        <f t="shared" si="97"/>
        <v>-6</v>
      </c>
      <c r="T107" s="124">
        <f t="shared" si="97"/>
        <v>-4</v>
      </c>
      <c r="U107" s="124">
        <f t="shared" si="97"/>
        <v>0</v>
      </c>
      <c r="V107" s="124">
        <f t="shared" si="97"/>
        <v>2</v>
      </c>
      <c r="W107" s="124">
        <f t="shared" si="97"/>
        <v>-2</v>
      </c>
      <c r="X107" s="124"/>
      <c r="Y107" s="124"/>
      <c r="Z107" s="124"/>
      <c r="AA107" s="124">
        <f t="shared" ref="AA107:AI107" si="98">IFERROR($M106-AA$5,"")</f>
        <v>-9</v>
      </c>
      <c r="AB107" s="124">
        <f t="shared" si="98"/>
        <v>3</v>
      </c>
      <c r="AC107" s="124">
        <f t="shared" si="98"/>
        <v>-11</v>
      </c>
      <c r="AD107" s="124">
        <f t="shared" si="98"/>
        <v>5</v>
      </c>
      <c r="AE107" s="124">
        <f t="shared" si="98"/>
        <v>-7</v>
      </c>
      <c r="AF107" s="124">
        <f t="shared" si="98"/>
        <v>-5</v>
      </c>
      <c r="AG107" s="124">
        <f t="shared" si="98"/>
        <v>-1</v>
      </c>
      <c r="AH107" s="124">
        <f t="shared" si="98"/>
        <v>1</v>
      </c>
      <c r="AI107" s="124">
        <f t="shared" si="98"/>
        <v>-3</v>
      </c>
      <c r="AJ107" s="124"/>
      <c r="AK107" s="124"/>
      <c r="AL107" s="57"/>
      <c r="AM107" s="57"/>
    </row>
    <row r="108" spans="1:39" ht="17.100000000000001" customHeight="1">
      <c r="C108" s="100"/>
      <c r="D108" s="101"/>
      <c r="E108" s="101"/>
      <c r="F108" s="101"/>
      <c r="G108" s="101"/>
      <c r="H108" s="101"/>
      <c r="I108" s="101"/>
      <c r="J108" s="101"/>
      <c r="K108" s="101" t="s">
        <v>32</v>
      </c>
      <c r="L108" s="101"/>
      <c r="M108" s="125" t="s">
        <v>33</v>
      </c>
      <c r="N108" s="57"/>
      <c r="O108" s="124">
        <f t="shared" ref="O108:W108" si="99">IF(O107="","",IF(O107&lt;0,0,IF(O107&lt;18,1,IF(O107&lt;36,2,3))))</f>
        <v>0</v>
      </c>
      <c r="P108" s="124">
        <f t="shared" si="99"/>
        <v>1</v>
      </c>
      <c r="Q108" s="124">
        <f t="shared" si="99"/>
        <v>0</v>
      </c>
      <c r="R108" s="124">
        <f t="shared" si="99"/>
        <v>1</v>
      </c>
      <c r="S108" s="124">
        <f t="shared" si="99"/>
        <v>0</v>
      </c>
      <c r="T108" s="124">
        <f t="shared" si="99"/>
        <v>0</v>
      </c>
      <c r="U108" s="124">
        <f t="shared" si="99"/>
        <v>1</v>
      </c>
      <c r="V108" s="124">
        <f t="shared" si="99"/>
        <v>1</v>
      </c>
      <c r="W108" s="124">
        <f t="shared" si="99"/>
        <v>0</v>
      </c>
      <c r="X108" s="124"/>
      <c r="Y108" s="124"/>
      <c r="Z108" s="124"/>
      <c r="AA108" s="124">
        <f t="shared" ref="AA108:AI108" si="100">IF(AA107="","",IF(AA107&lt;0,0,IF(AA107&lt;18,1,IF(AA107&lt;36,2,3))))</f>
        <v>0</v>
      </c>
      <c r="AB108" s="124">
        <f t="shared" si="100"/>
        <v>1</v>
      </c>
      <c r="AC108" s="124">
        <f t="shared" si="100"/>
        <v>0</v>
      </c>
      <c r="AD108" s="124">
        <f t="shared" si="100"/>
        <v>1</v>
      </c>
      <c r="AE108" s="124">
        <f t="shared" si="100"/>
        <v>0</v>
      </c>
      <c r="AF108" s="124">
        <f t="shared" si="100"/>
        <v>0</v>
      </c>
      <c r="AG108" s="124">
        <f t="shared" si="100"/>
        <v>0</v>
      </c>
      <c r="AH108" s="124">
        <f t="shared" si="100"/>
        <v>1</v>
      </c>
      <c r="AI108" s="124">
        <f t="shared" si="100"/>
        <v>0</v>
      </c>
      <c r="AJ108" s="124"/>
      <c r="AK108" s="124"/>
      <c r="AL108" s="57"/>
      <c r="AM108" s="126" t="s">
        <v>34</v>
      </c>
    </row>
    <row r="109" spans="1:39" ht="17.100000000000001" customHeight="1">
      <c r="C109" s="100"/>
      <c r="D109" s="101"/>
      <c r="E109" s="101"/>
      <c r="F109" s="101"/>
      <c r="G109" s="101"/>
      <c r="H109" s="101"/>
      <c r="I109" s="101"/>
      <c r="J109" s="101"/>
      <c r="K109" s="129"/>
      <c r="L109" s="130" t="s">
        <v>38</v>
      </c>
      <c r="M109" s="95" t="s">
        <v>39</v>
      </c>
      <c r="N109" s="57"/>
      <c r="O109" s="113">
        <f t="shared" ref="O109:W109" si="101">IFERROR(IF((O$4-O106+2+O108)&lt;0,0,IF(O106="","",(O$4-O106+2+O108))),"")</f>
        <v>2</v>
      </c>
      <c r="P109" s="113">
        <f t="shared" si="101"/>
        <v>2</v>
      </c>
      <c r="Q109" s="113">
        <f t="shared" si="101"/>
        <v>2</v>
      </c>
      <c r="R109" s="113">
        <f t="shared" si="101"/>
        <v>3</v>
      </c>
      <c r="S109" s="113">
        <f t="shared" si="101"/>
        <v>2</v>
      </c>
      <c r="T109" s="113">
        <f t="shared" si="101"/>
        <v>1</v>
      </c>
      <c r="U109" s="113">
        <f t="shared" si="101"/>
        <v>2</v>
      </c>
      <c r="V109" s="113">
        <f t="shared" si="101"/>
        <v>2</v>
      </c>
      <c r="W109" s="113">
        <f t="shared" si="101"/>
        <v>1</v>
      </c>
      <c r="X109" s="124"/>
      <c r="Y109" s="30">
        <f>SUM(O109:W109)</f>
        <v>17</v>
      </c>
      <c r="Z109" s="124"/>
      <c r="AA109" s="113">
        <f t="shared" ref="AA109:AI109" si="102">IFERROR(IF((AA$4-AA106+2+AA108)&lt;0,0,IF(AA106="","",(AA$4-AA106+2+AA108))),"")</f>
        <v>2</v>
      </c>
      <c r="AB109" s="113">
        <f t="shared" si="102"/>
        <v>2</v>
      </c>
      <c r="AC109" s="113">
        <f t="shared" si="102"/>
        <v>2</v>
      </c>
      <c r="AD109" s="113">
        <f t="shared" si="102"/>
        <v>2</v>
      </c>
      <c r="AE109" s="113">
        <f t="shared" si="102"/>
        <v>2</v>
      </c>
      <c r="AF109" s="113">
        <f t="shared" si="102"/>
        <v>1</v>
      </c>
      <c r="AG109" s="113">
        <f t="shared" si="102"/>
        <v>1</v>
      </c>
      <c r="AH109" s="113">
        <f t="shared" si="102"/>
        <v>2</v>
      </c>
      <c r="AI109" s="113">
        <f t="shared" si="102"/>
        <v>0</v>
      </c>
      <c r="AJ109" s="124"/>
      <c r="AK109" s="30">
        <f>SUM(AA109:AI109)</f>
        <v>14</v>
      </c>
      <c r="AL109" s="57"/>
      <c r="AM109" s="131">
        <f>SUM(Y109,AK109)</f>
        <v>31</v>
      </c>
    </row>
    <row r="110" spans="1:39" ht="17.100000000000001" customHeight="1"/>
    <row r="111" spans="1:39" ht="17.100000000000001" customHeight="1">
      <c r="B111" s="115" t="s">
        <v>26</v>
      </c>
      <c r="C111" s="88"/>
      <c r="D111" s="89"/>
      <c r="E111" s="90" t="s">
        <v>24</v>
      </c>
      <c r="F111" s="90" t="s">
        <v>9</v>
      </c>
      <c r="G111" s="90" t="s">
        <v>10</v>
      </c>
      <c r="H111" s="90" t="s">
        <v>11</v>
      </c>
      <c r="I111" s="90" t="s">
        <v>12</v>
      </c>
      <c r="J111" s="91" t="s">
        <v>13</v>
      </c>
      <c r="K111" s="91" t="s">
        <v>14</v>
      </c>
      <c r="L111" s="91" t="s">
        <v>27</v>
      </c>
      <c r="M111" s="91" t="s">
        <v>28</v>
      </c>
      <c r="N111" s="116"/>
      <c r="O111" s="117">
        <v>1</v>
      </c>
      <c r="P111" s="117">
        <v>2</v>
      </c>
      <c r="Q111" s="117">
        <v>3</v>
      </c>
      <c r="R111" s="117">
        <v>4</v>
      </c>
      <c r="S111" s="117">
        <v>5</v>
      </c>
      <c r="T111" s="117">
        <v>6</v>
      </c>
      <c r="U111" s="117">
        <v>7</v>
      </c>
      <c r="V111" s="117">
        <v>8</v>
      </c>
      <c r="W111" s="117">
        <v>9</v>
      </c>
      <c r="X111" s="116"/>
      <c r="Y111" s="117" t="s">
        <v>1</v>
      </c>
      <c r="Z111" s="116"/>
      <c r="AA111" s="117">
        <v>10</v>
      </c>
      <c r="AB111" s="117">
        <v>11</v>
      </c>
      <c r="AC111" s="117">
        <v>12</v>
      </c>
      <c r="AD111" s="117">
        <v>13</v>
      </c>
      <c r="AE111" s="117">
        <v>14</v>
      </c>
      <c r="AF111" s="117">
        <v>15</v>
      </c>
      <c r="AG111" s="117">
        <v>16</v>
      </c>
      <c r="AH111" s="117">
        <v>17</v>
      </c>
      <c r="AI111" s="117">
        <v>18</v>
      </c>
      <c r="AJ111" s="40"/>
      <c r="AK111" s="117" t="s">
        <v>2</v>
      </c>
      <c r="AL111" s="42"/>
      <c r="AM111" s="118" t="s">
        <v>29</v>
      </c>
    </row>
    <row r="112" spans="1:39" ht="17.100000000000001" customHeight="1">
      <c r="A112" s="108">
        <v>34</v>
      </c>
      <c r="B112" s="146" t="s">
        <v>53</v>
      </c>
      <c r="C112" s="93"/>
      <c r="D112" s="94"/>
      <c r="E112" s="120"/>
      <c r="F112" s="95" t="s">
        <v>31</v>
      </c>
      <c r="G112" s="95" t="s">
        <v>18</v>
      </c>
      <c r="H112" s="95">
        <v>72</v>
      </c>
      <c r="I112" s="95">
        <v>140</v>
      </c>
      <c r="J112" s="120">
        <v>12</v>
      </c>
      <c r="K112" s="97">
        <f>IF(J112="","X",(IFERROR(ROUND((J112*I112/113)+H112-$AM$4,0),"X")))</f>
        <v>33</v>
      </c>
      <c r="L112" s="121">
        <v>1</v>
      </c>
      <c r="M112" s="98">
        <v>34</v>
      </c>
      <c r="N112" s="35"/>
      <c r="O112" s="122">
        <v>6</v>
      </c>
      <c r="P112" s="122">
        <v>4</v>
      </c>
      <c r="Q112" s="122">
        <v>6</v>
      </c>
      <c r="R112" s="122">
        <v>5</v>
      </c>
      <c r="S112" s="122">
        <v>5</v>
      </c>
      <c r="T112" s="122">
        <v>5</v>
      </c>
      <c r="U112" s="122">
        <v>4</v>
      </c>
      <c r="V112" s="122">
        <v>4</v>
      </c>
      <c r="W112" s="122">
        <v>4</v>
      </c>
      <c r="X112" s="27"/>
      <c r="Y112" s="30">
        <f>SUM(O112:W112)</f>
        <v>43</v>
      </c>
      <c r="Z112" s="27"/>
      <c r="AA112" s="120">
        <v>3</v>
      </c>
      <c r="AB112" s="120">
        <v>5</v>
      </c>
      <c r="AC112" s="120">
        <v>4</v>
      </c>
      <c r="AD112" s="120">
        <v>8</v>
      </c>
      <c r="AE112" s="120">
        <v>4</v>
      </c>
      <c r="AF112" s="120">
        <v>4</v>
      </c>
      <c r="AG112" s="120">
        <v>7</v>
      </c>
      <c r="AH112" s="120">
        <v>4</v>
      </c>
      <c r="AI112" s="120">
        <v>5</v>
      </c>
      <c r="AJ112" s="27"/>
      <c r="AK112" s="30">
        <f>SUM(AA112:AI112)</f>
        <v>44</v>
      </c>
      <c r="AL112" s="35"/>
      <c r="AM112" s="123">
        <f>AK112+Y112</f>
        <v>87</v>
      </c>
    </row>
    <row r="113" spans="1:39" ht="17.100000000000001" customHeight="1">
      <c r="C113" s="100"/>
      <c r="D113" s="101"/>
      <c r="E113" s="101"/>
      <c r="F113" s="101"/>
      <c r="G113" s="101"/>
      <c r="H113" s="101"/>
      <c r="I113" s="101"/>
      <c r="J113" s="101"/>
      <c r="K113" s="102" t="s">
        <v>19</v>
      </c>
      <c r="L113" s="102"/>
      <c r="M113" s="102"/>
      <c r="N113" s="57"/>
      <c r="O113" s="124">
        <f t="shared" ref="O113:W113" si="103">IFERROR($M112-O$5,"")</f>
        <v>19</v>
      </c>
      <c r="P113" s="124">
        <f t="shared" si="103"/>
        <v>31</v>
      </c>
      <c r="Q113" s="124">
        <f t="shared" si="103"/>
        <v>17</v>
      </c>
      <c r="R113" s="124">
        <f t="shared" si="103"/>
        <v>33</v>
      </c>
      <c r="S113" s="124">
        <f t="shared" si="103"/>
        <v>21</v>
      </c>
      <c r="T113" s="124">
        <f t="shared" si="103"/>
        <v>23</v>
      </c>
      <c r="U113" s="124">
        <f t="shared" si="103"/>
        <v>27</v>
      </c>
      <c r="V113" s="124">
        <f t="shared" si="103"/>
        <v>29</v>
      </c>
      <c r="W113" s="124">
        <f t="shared" si="103"/>
        <v>25</v>
      </c>
      <c r="X113" s="124"/>
      <c r="Y113" s="124"/>
      <c r="Z113" s="124"/>
      <c r="AA113" s="124">
        <f t="shared" ref="AA113:AI113" si="104">IFERROR($M112-AA$5,"")</f>
        <v>18</v>
      </c>
      <c r="AB113" s="124">
        <f t="shared" si="104"/>
        <v>30</v>
      </c>
      <c r="AC113" s="124">
        <f t="shared" si="104"/>
        <v>16</v>
      </c>
      <c r="AD113" s="124">
        <f t="shared" si="104"/>
        <v>32</v>
      </c>
      <c r="AE113" s="124">
        <f t="shared" si="104"/>
        <v>20</v>
      </c>
      <c r="AF113" s="124">
        <f t="shared" si="104"/>
        <v>22</v>
      </c>
      <c r="AG113" s="124">
        <f t="shared" si="104"/>
        <v>26</v>
      </c>
      <c r="AH113" s="124">
        <f t="shared" si="104"/>
        <v>28</v>
      </c>
      <c r="AI113" s="124">
        <f t="shared" si="104"/>
        <v>24</v>
      </c>
      <c r="AJ113" s="124"/>
      <c r="AK113" s="124"/>
      <c r="AL113" s="57"/>
      <c r="AM113" s="57"/>
    </row>
    <row r="114" spans="1:39" ht="17.100000000000001" customHeight="1">
      <c r="C114" s="100"/>
      <c r="D114" s="101"/>
      <c r="E114" s="101"/>
      <c r="F114" s="101"/>
      <c r="G114" s="101"/>
      <c r="H114" s="101"/>
      <c r="I114" s="101"/>
      <c r="J114" s="101"/>
      <c r="K114" s="101" t="s">
        <v>32</v>
      </c>
      <c r="L114" s="101"/>
      <c r="M114" s="125" t="s">
        <v>33</v>
      </c>
      <c r="N114" s="57"/>
      <c r="O114" s="124">
        <f t="shared" ref="O114:W114" si="105">IF(O113="","",IF(O113&lt;0,0,IF(O113&lt;18,1,IF(O113&lt;36,2,3))))</f>
        <v>2</v>
      </c>
      <c r="P114" s="124">
        <f t="shared" si="105"/>
        <v>2</v>
      </c>
      <c r="Q114" s="124">
        <f t="shared" si="105"/>
        <v>1</v>
      </c>
      <c r="R114" s="124">
        <f t="shared" si="105"/>
        <v>2</v>
      </c>
      <c r="S114" s="124">
        <f t="shared" si="105"/>
        <v>2</v>
      </c>
      <c r="T114" s="124">
        <f t="shared" si="105"/>
        <v>2</v>
      </c>
      <c r="U114" s="124">
        <f t="shared" si="105"/>
        <v>2</v>
      </c>
      <c r="V114" s="124">
        <f t="shared" si="105"/>
        <v>2</v>
      </c>
      <c r="W114" s="124">
        <f t="shared" si="105"/>
        <v>2</v>
      </c>
      <c r="X114" s="124"/>
      <c r="Y114" s="124"/>
      <c r="Z114" s="124"/>
      <c r="AA114" s="124">
        <f t="shared" ref="AA114:AI114" si="106">IF(AA113="","",IF(AA113&lt;0,0,IF(AA113&lt;18,1,IF(AA113&lt;36,2,3))))</f>
        <v>2</v>
      </c>
      <c r="AB114" s="124">
        <f t="shared" si="106"/>
        <v>2</v>
      </c>
      <c r="AC114" s="124">
        <f t="shared" si="106"/>
        <v>1</v>
      </c>
      <c r="AD114" s="124">
        <f t="shared" si="106"/>
        <v>2</v>
      </c>
      <c r="AE114" s="124">
        <f t="shared" si="106"/>
        <v>2</v>
      </c>
      <c r="AF114" s="124">
        <f t="shared" si="106"/>
        <v>2</v>
      </c>
      <c r="AG114" s="124">
        <f t="shared" si="106"/>
        <v>2</v>
      </c>
      <c r="AH114" s="124">
        <f t="shared" si="106"/>
        <v>2</v>
      </c>
      <c r="AI114" s="124">
        <f t="shared" si="106"/>
        <v>2</v>
      </c>
      <c r="AJ114" s="124"/>
      <c r="AK114" s="124"/>
      <c r="AL114" s="57"/>
      <c r="AM114" s="126" t="s">
        <v>34</v>
      </c>
    </row>
    <row r="115" spans="1:39" ht="17.100000000000001" customHeight="1">
      <c r="C115" s="100"/>
      <c r="D115" s="101"/>
      <c r="E115" s="101"/>
      <c r="F115" s="101"/>
      <c r="G115" s="101"/>
      <c r="H115" s="101"/>
      <c r="I115" s="101"/>
      <c r="J115" s="101"/>
      <c r="K115" s="129"/>
      <c r="L115" s="130" t="s">
        <v>38</v>
      </c>
      <c r="M115" s="95" t="s">
        <v>39</v>
      </c>
      <c r="N115" s="57"/>
      <c r="O115" s="113">
        <f t="shared" ref="O115:W115" si="107">IFERROR(IF((O$4-O112+2+O114)&lt;0,0,IF(O112="","",(O$4-O112+2+O114))),"")</f>
        <v>1</v>
      </c>
      <c r="P115" s="113">
        <f t="shared" si="107"/>
        <v>3</v>
      </c>
      <c r="Q115" s="113">
        <f t="shared" si="107"/>
        <v>0</v>
      </c>
      <c r="R115" s="113">
        <f t="shared" si="107"/>
        <v>2</v>
      </c>
      <c r="S115" s="113">
        <f t="shared" si="107"/>
        <v>2</v>
      </c>
      <c r="T115" s="113">
        <f t="shared" si="107"/>
        <v>2</v>
      </c>
      <c r="U115" s="113">
        <f t="shared" si="107"/>
        <v>3</v>
      </c>
      <c r="V115" s="113">
        <f t="shared" si="107"/>
        <v>3</v>
      </c>
      <c r="W115" s="113">
        <f t="shared" si="107"/>
        <v>3</v>
      </c>
      <c r="X115" s="124"/>
      <c r="Y115" s="30">
        <f>SUM(O115:W115)</f>
        <v>19</v>
      </c>
      <c r="Z115" s="124"/>
      <c r="AA115" s="113">
        <f t="shared" ref="AA115:AI115" si="108">IFERROR(IF((AA$4-AA112+2+AA114)&lt;0,0,IF(AA112="","",(AA$4-AA112+2+AA114))),"")</f>
        <v>4</v>
      </c>
      <c r="AB115" s="113">
        <f t="shared" si="108"/>
        <v>2</v>
      </c>
      <c r="AC115" s="113">
        <f t="shared" si="108"/>
        <v>2</v>
      </c>
      <c r="AD115" s="113">
        <f t="shared" si="108"/>
        <v>0</v>
      </c>
      <c r="AE115" s="113">
        <f t="shared" si="108"/>
        <v>3</v>
      </c>
      <c r="AF115" s="113">
        <f t="shared" si="108"/>
        <v>3</v>
      </c>
      <c r="AG115" s="113">
        <f t="shared" si="108"/>
        <v>0</v>
      </c>
      <c r="AH115" s="113">
        <f t="shared" si="108"/>
        <v>3</v>
      </c>
      <c r="AI115" s="113">
        <f t="shared" si="108"/>
        <v>2</v>
      </c>
      <c r="AJ115" s="124"/>
      <c r="AK115" s="30">
        <f>SUM(AA115:AI115)</f>
        <v>19</v>
      </c>
      <c r="AL115" s="57"/>
      <c r="AM115" s="131">
        <f>SUM(Y115,AK115)</f>
        <v>38</v>
      </c>
    </row>
    <row r="116" spans="1:39" ht="17.100000000000001" customHeight="1"/>
    <row r="117" spans="1:39" ht="17.100000000000001" customHeight="1">
      <c r="B117" s="115" t="s">
        <v>26</v>
      </c>
      <c r="C117" s="88"/>
      <c r="D117" s="89"/>
      <c r="E117" s="90" t="s">
        <v>24</v>
      </c>
      <c r="F117" s="90" t="s">
        <v>9</v>
      </c>
      <c r="G117" s="90" t="s">
        <v>10</v>
      </c>
      <c r="H117" s="90" t="s">
        <v>11</v>
      </c>
      <c r="I117" s="90" t="s">
        <v>12</v>
      </c>
      <c r="J117" s="91" t="s">
        <v>13</v>
      </c>
      <c r="K117" s="91" t="s">
        <v>14</v>
      </c>
      <c r="L117" s="91" t="s">
        <v>27</v>
      </c>
      <c r="M117" s="91" t="s">
        <v>28</v>
      </c>
      <c r="N117" s="116"/>
      <c r="O117" s="117">
        <v>1</v>
      </c>
      <c r="P117" s="117">
        <v>2</v>
      </c>
      <c r="Q117" s="117">
        <v>3</v>
      </c>
      <c r="R117" s="117">
        <v>4</v>
      </c>
      <c r="S117" s="117">
        <v>5</v>
      </c>
      <c r="T117" s="117">
        <v>6</v>
      </c>
      <c r="U117" s="117">
        <v>7</v>
      </c>
      <c r="V117" s="117">
        <v>8</v>
      </c>
      <c r="W117" s="117">
        <v>9</v>
      </c>
      <c r="X117" s="116"/>
      <c r="Y117" s="117" t="s">
        <v>1</v>
      </c>
      <c r="Z117" s="116"/>
      <c r="AA117" s="117">
        <v>10</v>
      </c>
      <c r="AB117" s="117">
        <v>11</v>
      </c>
      <c r="AC117" s="117">
        <v>12</v>
      </c>
      <c r="AD117" s="117">
        <v>13</v>
      </c>
      <c r="AE117" s="117">
        <v>14</v>
      </c>
      <c r="AF117" s="117">
        <v>15</v>
      </c>
      <c r="AG117" s="117">
        <v>16</v>
      </c>
      <c r="AH117" s="117">
        <v>17</v>
      </c>
      <c r="AI117" s="117">
        <v>18</v>
      </c>
      <c r="AJ117" s="40"/>
      <c r="AK117" s="117" t="s">
        <v>2</v>
      </c>
      <c r="AL117" s="42"/>
      <c r="AM117" s="118" t="s">
        <v>29</v>
      </c>
    </row>
    <row r="118" spans="1:39" ht="17.100000000000001" customHeight="1">
      <c r="A118" s="108">
        <v>18</v>
      </c>
      <c r="B118" s="138" t="s">
        <v>55</v>
      </c>
      <c r="C118" s="93"/>
      <c r="D118" s="94"/>
      <c r="E118" s="120"/>
      <c r="F118" s="95" t="s">
        <v>31</v>
      </c>
      <c r="G118" s="95" t="s">
        <v>18</v>
      </c>
      <c r="H118" s="95">
        <v>72</v>
      </c>
      <c r="I118" s="95">
        <v>140</v>
      </c>
      <c r="J118" s="120">
        <v>12</v>
      </c>
      <c r="K118" s="97">
        <f>IF(J118="","X",(IFERROR(ROUND((J118*I118/113)+H118-$AM$4,0),"X")))</f>
        <v>33</v>
      </c>
      <c r="L118" s="121">
        <v>1</v>
      </c>
      <c r="M118" s="98">
        <v>18</v>
      </c>
      <c r="N118" s="35"/>
      <c r="O118" s="122">
        <v>3</v>
      </c>
      <c r="P118" s="122">
        <v>5</v>
      </c>
      <c r="Q118" s="122">
        <v>3</v>
      </c>
      <c r="R118" s="122">
        <v>3</v>
      </c>
      <c r="S118" s="122">
        <v>4</v>
      </c>
      <c r="T118" s="122">
        <v>5</v>
      </c>
      <c r="U118" s="122">
        <v>4</v>
      </c>
      <c r="V118" s="122">
        <v>4</v>
      </c>
      <c r="W118" s="122">
        <v>6</v>
      </c>
      <c r="X118" s="27"/>
      <c r="Y118" s="30">
        <f>SUM(O118:W118)</f>
        <v>37</v>
      </c>
      <c r="Z118" s="27"/>
      <c r="AA118" s="120">
        <v>3</v>
      </c>
      <c r="AB118" s="120">
        <v>4</v>
      </c>
      <c r="AC118" s="120">
        <v>5</v>
      </c>
      <c r="AD118" s="120">
        <v>4</v>
      </c>
      <c r="AE118" s="120">
        <v>6</v>
      </c>
      <c r="AF118" s="120">
        <v>5</v>
      </c>
      <c r="AG118" s="120">
        <v>3</v>
      </c>
      <c r="AH118" s="120">
        <v>6</v>
      </c>
      <c r="AI118" s="120">
        <v>5</v>
      </c>
      <c r="AJ118" s="27"/>
      <c r="AK118" s="30">
        <f>SUM(AA118:AI118)</f>
        <v>41</v>
      </c>
      <c r="AL118" s="35"/>
      <c r="AM118" s="123">
        <f>AK118+Y118</f>
        <v>78</v>
      </c>
    </row>
    <row r="119" spans="1:39" ht="17.100000000000001" customHeight="1">
      <c r="C119" s="100"/>
      <c r="D119" s="101"/>
      <c r="E119" s="101"/>
      <c r="F119" s="101"/>
      <c r="G119" s="101"/>
      <c r="H119" s="101"/>
      <c r="I119" s="101"/>
      <c r="J119" s="101"/>
      <c r="K119" s="102" t="s">
        <v>19</v>
      </c>
      <c r="L119" s="102"/>
      <c r="M119" s="140"/>
      <c r="N119" s="57"/>
      <c r="O119" s="124">
        <f t="shared" ref="O119:W119" si="109">IFERROR($M118-O$5,"")</f>
        <v>3</v>
      </c>
      <c r="P119" s="124">
        <f t="shared" si="109"/>
        <v>15</v>
      </c>
      <c r="Q119" s="124">
        <f t="shared" si="109"/>
        <v>1</v>
      </c>
      <c r="R119" s="124">
        <f t="shared" si="109"/>
        <v>17</v>
      </c>
      <c r="S119" s="124">
        <f t="shared" si="109"/>
        <v>5</v>
      </c>
      <c r="T119" s="124">
        <f t="shared" si="109"/>
        <v>7</v>
      </c>
      <c r="U119" s="124">
        <f t="shared" si="109"/>
        <v>11</v>
      </c>
      <c r="V119" s="124">
        <f t="shared" si="109"/>
        <v>13</v>
      </c>
      <c r="W119" s="124">
        <f t="shared" si="109"/>
        <v>9</v>
      </c>
      <c r="X119" s="124"/>
      <c r="Y119" s="124"/>
      <c r="Z119" s="124"/>
      <c r="AA119" s="124">
        <f t="shared" ref="AA119:AI119" si="110">IFERROR($M118-AA$5,"")</f>
        <v>2</v>
      </c>
      <c r="AB119" s="124">
        <f t="shared" si="110"/>
        <v>14</v>
      </c>
      <c r="AC119" s="124">
        <f t="shared" si="110"/>
        <v>0</v>
      </c>
      <c r="AD119" s="124">
        <f t="shared" si="110"/>
        <v>16</v>
      </c>
      <c r="AE119" s="124">
        <f t="shared" si="110"/>
        <v>4</v>
      </c>
      <c r="AF119" s="124">
        <f t="shared" si="110"/>
        <v>6</v>
      </c>
      <c r="AG119" s="124">
        <f t="shared" si="110"/>
        <v>10</v>
      </c>
      <c r="AH119" s="124">
        <f t="shared" si="110"/>
        <v>12</v>
      </c>
      <c r="AI119" s="124">
        <f t="shared" si="110"/>
        <v>8</v>
      </c>
      <c r="AJ119" s="124"/>
      <c r="AK119" s="124"/>
      <c r="AL119" s="57"/>
      <c r="AM119" s="57"/>
    </row>
    <row r="120" spans="1:39" ht="17.100000000000001" customHeight="1">
      <c r="C120" s="100"/>
      <c r="D120" s="101"/>
      <c r="E120" s="101"/>
      <c r="F120" s="101"/>
      <c r="G120" s="101"/>
      <c r="H120" s="101"/>
      <c r="I120" s="101"/>
      <c r="J120" s="101"/>
      <c r="K120" s="101" t="s">
        <v>32</v>
      </c>
      <c r="L120" s="101"/>
      <c r="M120" s="125" t="s">
        <v>33</v>
      </c>
      <c r="N120" s="57"/>
      <c r="O120" s="124">
        <f t="shared" ref="O120:W120" si="111">IF(O119="","",IF(O119&lt;0,0,IF(O119&lt;18,1,IF(O119&lt;36,2,3))))</f>
        <v>1</v>
      </c>
      <c r="P120" s="124">
        <f t="shared" si="111"/>
        <v>1</v>
      </c>
      <c r="Q120" s="124">
        <f t="shared" si="111"/>
        <v>1</v>
      </c>
      <c r="R120" s="124">
        <f t="shared" si="111"/>
        <v>1</v>
      </c>
      <c r="S120" s="124">
        <f t="shared" si="111"/>
        <v>1</v>
      </c>
      <c r="T120" s="124">
        <f t="shared" si="111"/>
        <v>1</v>
      </c>
      <c r="U120" s="124">
        <f t="shared" si="111"/>
        <v>1</v>
      </c>
      <c r="V120" s="124">
        <f t="shared" si="111"/>
        <v>1</v>
      </c>
      <c r="W120" s="124">
        <f t="shared" si="111"/>
        <v>1</v>
      </c>
      <c r="X120" s="124"/>
      <c r="Y120" s="124"/>
      <c r="Z120" s="124"/>
      <c r="AA120" s="124">
        <f t="shared" ref="AA120:AI120" si="112">IF(AA119="","",IF(AA119&lt;0,0,IF(AA119&lt;18,1,IF(AA119&lt;36,2,3))))</f>
        <v>1</v>
      </c>
      <c r="AB120" s="124">
        <f t="shared" si="112"/>
        <v>1</v>
      </c>
      <c r="AC120" s="124">
        <f t="shared" si="112"/>
        <v>1</v>
      </c>
      <c r="AD120" s="124">
        <f t="shared" si="112"/>
        <v>1</v>
      </c>
      <c r="AE120" s="124">
        <f t="shared" si="112"/>
        <v>1</v>
      </c>
      <c r="AF120" s="124">
        <f t="shared" si="112"/>
        <v>1</v>
      </c>
      <c r="AG120" s="124">
        <f t="shared" si="112"/>
        <v>1</v>
      </c>
      <c r="AH120" s="124">
        <f t="shared" si="112"/>
        <v>1</v>
      </c>
      <c r="AI120" s="124">
        <f t="shared" si="112"/>
        <v>1</v>
      </c>
      <c r="AJ120" s="124"/>
      <c r="AK120" s="124"/>
      <c r="AL120" s="57"/>
      <c r="AM120" s="126" t="s">
        <v>34</v>
      </c>
    </row>
    <row r="121" spans="1:39" ht="17.100000000000001" customHeight="1">
      <c r="C121" s="100"/>
      <c r="D121" s="101"/>
      <c r="E121" s="101"/>
      <c r="F121" s="101"/>
      <c r="G121" s="101"/>
      <c r="H121" s="101"/>
      <c r="I121" s="101"/>
      <c r="J121" s="101"/>
      <c r="K121" s="129"/>
      <c r="L121" s="130" t="s">
        <v>38</v>
      </c>
      <c r="M121" s="95" t="s">
        <v>39</v>
      </c>
      <c r="N121" s="57"/>
      <c r="O121" s="113">
        <f t="shared" ref="O121:W121" si="113">IFERROR(IF((O$4-O118+2+O120)&lt;0,0,IF(O118="","",(O$4-O118+2+O120))),"")</f>
        <v>3</v>
      </c>
      <c r="P121" s="113">
        <f t="shared" si="113"/>
        <v>1</v>
      </c>
      <c r="Q121" s="113">
        <f t="shared" si="113"/>
        <v>3</v>
      </c>
      <c r="R121" s="113">
        <f t="shared" si="113"/>
        <v>3</v>
      </c>
      <c r="S121" s="113">
        <f t="shared" si="113"/>
        <v>2</v>
      </c>
      <c r="T121" s="113">
        <f t="shared" si="113"/>
        <v>1</v>
      </c>
      <c r="U121" s="113">
        <f t="shared" si="113"/>
        <v>2</v>
      </c>
      <c r="V121" s="113">
        <f t="shared" si="113"/>
        <v>2</v>
      </c>
      <c r="W121" s="113">
        <f t="shared" si="113"/>
        <v>0</v>
      </c>
      <c r="X121" s="124"/>
      <c r="Y121" s="30">
        <f>SUM(O121:W121)</f>
        <v>17</v>
      </c>
      <c r="Z121" s="124"/>
      <c r="AA121" s="113">
        <f t="shared" ref="AA121:AI121" si="114">IFERROR(IF((AA$4-AA118+2+AA120)&lt;0,0,IF(AA118="","",(AA$4-AA118+2+AA120))),"")</f>
        <v>3</v>
      </c>
      <c r="AB121" s="113">
        <f t="shared" si="114"/>
        <v>2</v>
      </c>
      <c r="AC121" s="113">
        <f t="shared" si="114"/>
        <v>1</v>
      </c>
      <c r="AD121" s="113">
        <f t="shared" si="114"/>
        <v>2</v>
      </c>
      <c r="AE121" s="113">
        <f t="shared" si="114"/>
        <v>0</v>
      </c>
      <c r="AF121" s="113">
        <f t="shared" si="114"/>
        <v>1</v>
      </c>
      <c r="AG121" s="113">
        <f t="shared" si="114"/>
        <v>3</v>
      </c>
      <c r="AH121" s="113">
        <f t="shared" si="114"/>
        <v>0</v>
      </c>
      <c r="AI121" s="113">
        <f t="shared" si="114"/>
        <v>1</v>
      </c>
      <c r="AJ121" s="124"/>
      <c r="AK121" s="30">
        <f>SUM(AA121:AI121)</f>
        <v>13</v>
      </c>
      <c r="AL121" s="57"/>
      <c r="AM121" s="131">
        <f>SUM(Y121,AK121)</f>
        <v>30</v>
      </c>
    </row>
    <row r="122" spans="1:39" ht="17.100000000000001" customHeight="1"/>
    <row r="123" spans="1:39" ht="17.100000000000001" customHeight="1">
      <c r="B123" s="115" t="s">
        <v>26</v>
      </c>
      <c r="C123" s="88"/>
      <c r="D123" s="89"/>
      <c r="E123" s="90" t="s">
        <v>24</v>
      </c>
      <c r="F123" s="90" t="s">
        <v>9</v>
      </c>
      <c r="G123" s="90" t="s">
        <v>10</v>
      </c>
      <c r="H123" s="90" t="s">
        <v>11</v>
      </c>
      <c r="I123" s="90" t="s">
        <v>12</v>
      </c>
      <c r="J123" s="91" t="s">
        <v>13</v>
      </c>
      <c r="K123" s="91" t="s">
        <v>14</v>
      </c>
      <c r="L123" s="91" t="s">
        <v>27</v>
      </c>
      <c r="M123" s="91" t="s">
        <v>28</v>
      </c>
      <c r="N123" s="116"/>
      <c r="O123" s="117">
        <v>1</v>
      </c>
      <c r="P123" s="117">
        <v>2</v>
      </c>
      <c r="Q123" s="117">
        <v>3</v>
      </c>
      <c r="R123" s="117">
        <v>4</v>
      </c>
      <c r="S123" s="117">
        <v>5</v>
      </c>
      <c r="T123" s="117">
        <v>6</v>
      </c>
      <c r="U123" s="117">
        <v>7</v>
      </c>
      <c r="V123" s="117">
        <v>8</v>
      </c>
      <c r="W123" s="117">
        <v>9</v>
      </c>
      <c r="X123" s="116"/>
      <c r="Y123" s="117" t="s">
        <v>1</v>
      </c>
      <c r="Z123" s="116"/>
      <c r="AA123" s="117">
        <v>10</v>
      </c>
      <c r="AB123" s="117">
        <v>11</v>
      </c>
      <c r="AC123" s="117">
        <v>12</v>
      </c>
      <c r="AD123" s="117">
        <v>13</v>
      </c>
      <c r="AE123" s="117">
        <v>14</v>
      </c>
      <c r="AF123" s="117">
        <v>15</v>
      </c>
      <c r="AG123" s="117">
        <v>16</v>
      </c>
      <c r="AH123" s="117">
        <v>17</v>
      </c>
      <c r="AI123" s="117">
        <v>18</v>
      </c>
      <c r="AJ123" s="40"/>
      <c r="AK123" s="117" t="s">
        <v>2</v>
      </c>
      <c r="AL123" s="42"/>
      <c r="AM123" s="118" t="s">
        <v>29</v>
      </c>
    </row>
    <row r="124" spans="1:39" ht="17.100000000000001" customHeight="1">
      <c r="A124" s="108">
        <v>38</v>
      </c>
      <c r="B124" s="147" t="s">
        <v>63</v>
      </c>
      <c r="C124" s="93"/>
      <c r="D124" s="94"/>
      <c r="E124" s="120"/>
      <c r="F124" s="95" t="s">
        <v>31</v>
      </c>
      <c r="G124" s="95" t="s">
        <v>18</v>
      </c>
      <c r="H124" s="95">
        <v>72</v>
      </c>
      <c r="I124" s="95">
        <v>140</v>
      </c>
      <c r="J124" s="120">
        <v>12</v>
      </c>
      <c r="K124" s="97">
        <f>IF(J124="","X",(IFERROR(ROUND((J124*I124/113)+H124-$AM$4,0),"X")))</f>
        <v>33</v>
      </c>
      <c r="L124" s="121">
        <v>1</v>
      </c>
      <c r="M124" s="98">
        <v>42</v>
      </c>
      <c r="N124" s="35"/>
      <c r="O124" s="122">
        <v>4</v>
      </c>
      <c r="P124" s="122">
        <v>8</v>
      </c>
      <c r="Q124" s="122">
        <v>7</v>
      </c>
      <c r="R124" s="122">
        <v>7</v>
      </c>
      <c r="S124" s="122">
        <v>5</v>
      </c>
      <c r="T124" s="122">
        <v>6</v>
      </c>
      <c r="U124" s="122">
        <v>4</v>
      </c>
      <c r="V124" s="122">
        <v>6</v>
      </c>
      <c r="W124" s="122">
        <v>4</v>
      </c>
      <c r="X124" s="27"/>
      <c r="Y124" s="30">
        <f>SUM(O124:W124)</f>
        <v>51</v>
      </c>
      <c r="Z124" s="27"/>
      <c r="AA124" s="120">
        <v>5</v>
      </c>
      <c r="AB124" s="120">
        <v>7</v>
      </c>
      <c r="AC124" s="120">
        <v>7</v>
      </c>
      <c r="AD124" s="120">
        <v>7</v>
      </c>
      <c r="AE124" s="120">
        <v>6</v>
      </c>
      <c r="AF124" s="120">
        <v>8</v>
      </c>
      <c r="AG124" s="120">
        <v>7</v>
      </c>
      <c r="AH124" s="120">
        <v>7</v>
      </c>
      <c r="AI124" s="120">
        <v>8</v>
      </c>
      <c r="AJ124" s="27"/>
      <c r="AK124" s="30">
        <f>SUM(AA124:AI124)</f>
        <v>62</v>
      </c>
      <c r="AL124" s="35"/>
      <c r="AM124" s="123">
        <f>AK124+Y124</f>
        <v>113</v>
      </c>
    </row>
    <row r="125" spans="1:39" ht="17.100000000000001" customHeight="1">
      <c r="C125" s="100"/>
      <c r="D125" s="101"/>
      <c r="E125" s="101"/>
      <c r="F125" s="101"/>
      <c r="G125" s="101"/>
      <c r="H125" s="101"/>
      <c r="I125" s="101"/>
      <c r="J125" s="101"/>
      <c r="K125" s="102" t="s">
        <v>19</v>
      </c>
      <c r="L125" s="102"/>
      <c r="M125" s="102"/>
      <c r="N125" s="57"/>
      <c r="O125" s="124">
        <f t="shared" ref="O125:W125" si="115">IFERROR($M124-O$5,"")</f>
        <v>27</v>
      </c>
      <c r="P125" s="124">
        <f t="shared" si="115"/>
        <v>39</v>
      </c>
      <c r="Q125" s="124">
        <f t="shared" si="115"/>
        <v>25</v>
      </c>
      <c r="R125" s="124">
        <f t="shared" si="115"/>
        <v>41</v>
      </c>
      <c r="S125" s="124">
        <f t="shared" si="115"/>
        <v>29</v>
      </c>
      <c r="T125" s="124">
        <f t="shared" si="115"/>
        <v>31</v>
      </c>
      <c r="U125" s="124">
        <f t="shared" si="115"/>
        <v>35</v>
      </c>
      <c r="V125" s="124">
        <f t="shared" si="115"/>
        <v>37</v>
      </c>
      <c r="W125" s="124">
        <f t="shared" si="115"/>
        <v>33</v>
      </c>
      <c r="X125" s="124"/>
      <c r="Y125" s="124"/>
      <c r="Z125" s="124"/>
      <c r="AA125" s="124">
        <f t="shared" ref="AA125:AI125" si="116">IFERROR($M124-AA$5,"")</f>
        <v>26</v>
      </c>
      <c r="AB125" s="124">
        <f t="shared" si="116"/>
        <v>38</v>
      </c>
      <c r="AC125" s="124">
        <f t="shared" si="116"/>
        <v>24</v>
      </c>
      <c r="AD125" s="124">
        <f t="shared" si="116"/>
        <v>40</v>
      </c>
      <c r="AE125" s="124">
        <f t="shared" si="116"/>
        <v>28</v>
      </c>
      <c r="AF125" s="124">
        <f t="shared" si="116"/>
        <v>30</v>
      </c>
      <c r="AG125" s="124">
        <f t="shared" si="116"/>
        <v>34</v>
      </c>
      <c r="AH125" s="124">
        <f t="shared" si="116"/>
        <v>36</v>
      </c>
      <c r="AI125" s="124">
        <f t="shared" si="116"/>
        <v>32</v>
      </c>
      <c r="AJ125" s="124"/>
      <c r="AK125" s="124"/>
      <c r="AL125" s="57"/>
      <c r="AM125" s="57"/>
    </row>
    <row r="126" spans="1:39" ht="17.100000000000001" customHeight="1">
      <c r="C126" s="100"/>
      <c r="D126" s="101"/>
      <c r="E126" s="101"/>
      <c r="F126" s="101"/>
      <c r="G126" s="101"/>
      <c r="H126" s="101"/>
      <c r="I126" s="101"/>
      <c r="J126" s="101"/>
      <c r="K126" s="101" t="s">
        <v>32</v>
      </c>
      <c r="L126" s="101"/>
      <c r="M126" s="125" t="s">
        <v>33</v>
      </c>
      <c r="N126" s="57"/>
      <c r="O126" s="124">
        <f t="shared" ref="O126:W126" si="117">IF(O125="","",IF(O125&lt;0,0,IF(O125&lt;18,1,IF(O125&lt;36,2,3))))</f>
        <v>2</v>
      </c>
      <c r="P126" s="124">
        <f t="shared" si="117"/>
        <v>3</v>
      </c>
      <c r="Q126" s="124">
        <f t="shared" si="117"/>
        <v>2</v>
      </c>
      <c r="R126" s="124">
        <f t="shared" si="117"/>
        <v>3</v>
      </c>
      <c r="S126" s="124">
        <f t="shared" si="117"/>
        <v>2</v>
      </c>
      <c r="T126" s="124">
        <f t="shared" si="117"/>
        <v>2</v>
      </c>
      <c r="U126" s="124">
        <f t="shared" si="117"/>
        <v>2</v>
      </c>
      <c r="V126" s="124">
        <f t="shared" si="117"/>
        <v>3</v>
      </c>
      <c r="W126" s="124">
        <f t="shared" si="117"/>
        <v>2</v>
      </c>
      <c r="X126" s="124"/>
      <c r="Y126" s="124"/>
      <c r="Z126" s="124"/>
      <c r="AA126" s="124">
        <f t="shared" ref="AA126:AI126" si="118">IF(AA125="","",IF(AA125&lt;0,0,IF(AA125&lt;18,1,IF(AA125&lt;36,2,3))))</f>
        <v>2</v>
      </c>
      <c r="AB126" s="124">
        <f t="shared" si="118"/>
        <v>3</v>
      </c>
      <c r="AC126" s="124">
        <f t="shared" si="118"/>
        <v>2</v>
      </c>
      <c r="AD126" s="124">
        <f t="shared" si="118"/>
        <v>3</v>
      </c>
      <c r="AE126" s="124">
        <f t="shared" si="118"/>
        <v>2</v>
      </c>
      <c r="AF126" s="124">
        <f t="shared" si="118"/>
        <v>2</v>
      </c>
      <c r="AG126" s="124">
        <f t="shared" si="118"/>
        <v>2</v>
      </c>
      <c r="AH126" s="124">
        <f t="shared" si="118"/>
        <v>3</v>
      </c>
      <c r="AI126" s="124">
        <f t="shared" si="118"/>
        <v>2</v>
      </c>
      <c r="AJ126" s="124"/>
      <c r="AK126" s="124"/>
      <c r="AL126" s="57"/>
      <c r="AM126" s="126" t="s">
        <v>34</v>
      </c>
    </row>
    <row r="127" spans="1:39" ht="17.100000000000001" customHeight="1">
      <c r="C127" s="100"/>
      <c r="D127" s="101"/>
      <c r="E127" s="101"/>
      <c r="F127" s="101"/>
      <c r="G127" s="101"/>
      <c r="H127" s="101"/>
      <c r="I127" s="101"/>
      <c r="J127" s="101"/>
      <c r="K127" s="129"/>
      <c r="L127" s="130" t="s">
        <v>38</v>
      </c>
      <c r="M127" s="95" t="s">
        <v>39</v>
      </c>
      <c r="N127" s="57"/>
      <c r="O127" s="113">
        <f t="shared" ref="O127:W127" si="119">IFERROR(IF((O$4-O124+2+O126)&lt;0,0,IF(O124="","",(O$4-O124+2+O126))),"")</f>
        <v>3</v>
      </c>
      <c r="P127" s="113">
        <f t="shared" si="119"/>
        <v>0</v>
      </c>
      <c r="Q127" s="113">
        <f t="shared" si="119"/>
        <v>0</v>
      </c>
      <c r="R127" s="113">
        <f t="shared" si="119"/>
        <v>1</v>
      </c>
      <c r="S127" s="113">
        <f t="shared" si="119"/>
        <v>2</v>
      </c>
      <c r="T127" s="113">
        <f t="shared" si="119"/>
        <v>1</v>
      </c>
      <c r="U127" s="113">
        <f t="shared" si="119"/>
        <v>3</v>
      </c>
      <c r="V127" s="113">
        <f t="shared" si="119"/>
        <v>2</v>
      </c>
      <c r="W127" s="113">
        <f t="shared" si="119"/>
        <v>3</v>
      </c>
      <c r="X127" s="124"/>
      <c r="Y127" s="30">
        <f>SUM(O127:W127)</f>
        <v>15</v>
      </c>
      <c r="Z127" s="124"/>
      <c r="AA127" s="113">
        <f t="shared" ref="AA127:AI127" si="120">IFERROR(IF((AA$4-AA124+2+AA126)&lt;0,0,IF(AA124="","",(AA$4-AA124+2+AA126))),"")</f>
        <v>2</v>
      </c>
      <c r="AB127" s="113">
        <f t="shared" si="120"/>
        <v>1</v>
      </c>
      <c r="AC127" s="113">
        <f t="shared" si="120"/>
        <v>0</v>
      </c>
      <c r="AD127" s="113">
        <f t="shared" si="120"/>
        <v>1</v>
      </c>
      <c r="AE127" s="113">
        <f t="shared" si="120"/>
        <v>1</v>
      </c>
      <c r="AF127" s="113">
        <f t="shared" si="120"/>
        <v>0</v>
      </c>
      <c r="AG127" s="113">
        <f t="shared" si="120"/>
        <v>0</v>
      </c>
      <c r="AH127" s="113">
        <f t="shared" si="120"/>
        <v>1</v>
      </c>
      <c r="AI127" s="113">
        <f t="shared" si="120"/>
        <v>0</v>
      </c>
      <c r="AJ127" s="124"/>
      <c r="AK127" s="30">
        <f>SUM(AA127:AI127)</f>
        <v>6</v>
      </c>
      <c r="AL127" s="57"/>
      <c r="AM127" s="131">
        <f>SUM(Y127,AK127)</f>
        <v>21</v>
      </c>
    </row>
    <row r="128" spans="1:39" ht="17.100000000000001" customHeight="1"/>
    <row r="129" spans="1:39" ht="17.100000000000001" customHeight="1">
      <c r="B129" s="115" t="s">
        <v>26</v>
      </c>
      <c r="C129" s="88"/>
      <c r="D129" s="89"/>
      <c r="E129" s="90" t="s">
        <v>24</v>
      </c>
      <c r="F129" s="90" t="s">
        <v>9</v>
      </c>
      <c r="G129" s="90" t="s">
        <v>10</v>
      </c>
      <c r="H129" s="90" t="s">
        <v>11</v>
      </c>
      <c r="I129" s="90" t="s">
        <v>12</v>
      </c>
      <c r="J129" s="91" t="s">
        <v>13</v>
      </c>
      <c r="K129" s="91" t="s">
        <v>14</v>
      </c>
      <c r="L129" s="91" t="s">
        <v>27</v>
      </c>
      <c r="M129" s="91" t="s">
        <v>28</v>
      </c>
      <c r="N129" s="116"/>
      <c r="O129" s="117">
        <v>1</v>
      </c>
      <c r="P129" s="117">
        <v>2</v>
      </c>
      <c r="Q129" s="117">
        <v>3</v>
      </c>
      <c r="R129" s="117">
        <v>4</v>
      </c>
      <c r="S129" s="117">
        <v>5</v>
      </c>
      <c r="T129" s="117">
        <v>6</v>
      </c>
      <c r="U129" s="117">
        <v>7</v>
      </c>
      <c r="V129" s="117">
        <v>8</v>
      </c>
      <c r="W129" s="117">
        <v>9</v>
      </c>
      <c r="X129" s="116"/>
      <c r="Y129" s="117" t="s">
        <v>1</v>
      </c>
      <c r="Z129" s="116"/>
      <c r="AA129" s="117">
        <v>10</v>
      </c>
      <c r="AB129" s="117">
        <v>11</v>
      </c>
      <c r="AC129" s="117">
        <v>12</v>
      </c>
      <c r="AD129" s="117">
        <v>13</v>
      </c>
      <c r="AE129" s="117">
        <v>14</v>
      </c>
      <c r="AF129" s="117">
        <v>15</v>
      </c>
      <c r="AG129" s="117">
        <v>16</v>
      </c>
      <c r="AH129" s="117">
        <v>17</v>
      </c>
      <c r="AI129" s="117">
        <v>18</v>
      </c>
      <c r="AJ129" s="40"/>
      <c r="AK129" s="117" t="s">
        <v>2</v>
      </c>
      <c r="AL129" s="42"/>
      <c r="AM129" s="118" t="s">
        <v>29</v>
      </c>
    </row>
    <row r="130" spans="1:39" ht="17.100000000000001" customHeight="1">
      <c r="A130" s="108">
        <v>20</v>
      </c>
      <c r="B130" s="148" t="s">
        <v>61</v>
      </c>
      <c r="C130" s="93"/>
      <c r="D130" s="94"/>
      <c r="E130" s="120"/>
      <c r="F130" s="95" t="s">
        <v>31</v>
      </c>
      <c r="G130" s="95" t="s">
        <v>18</v>
      </c>
      <c r="H130" s="95">
        <v>72</v>
      </c>
      <c r="I130" s="95">
        <v>140</v>
      </c>
      <c r="J130" s="120">
        <v>12</v>
      </c>
      <c r="K130" s="97">
        <f>IF(J130="","X",(IFERROR(ROUND((J130*I130/113)+H130-$AM$4,0),"X")))</f>
        <v>33</v>
      </c>
      <c r="L130" s="121">
        <v>1</v>
      </c>
      <c r="M130" s="98">
        <v>20</v>
      </c>
      <c r="N130" s="35"/>
      <c r="O130" s="122">
        <v>4</v>
      </c>
      <c r="P130" s="122">
        <v>3</v>
      </c>
      <c r="Q130" s="122">
        <v>4</v>
      </c>
      <c r="R130" s="122">
        <v>5</v>
      </c>
      <c r="S130" s="122">
        <v>4</v>
      </c>
      <c r="T130" s="122">
        <v>4</v>
      </c>
      <c r="U130" s="122">
        <v>6</v>
      </c>
      <c r="V130" s="122">
        <v>8</v>
      </c>
      <c r="W130" s="122">
        <v>5</v>
      </c>
      <c r="X130" s="27"/>
      <c r="Y130" s="30">
        <f>SUM(O130:W130)</f>
        <v>43</v>
      </c>
      <c r="Z130" s="27"/>
      <c r="AA130" s="120">
        <v>6</v>
      </c>
      <c r="AB130" s="120">
        <v>6</v>
      </c>
      <c r="AC130" s="120">
        <v>6</v>
      </c>
      <c r="AD130" s="120">
        <v>5</v>
      </c>
      <c r="AE130" s="120">
        <v>4</v>
      </c>
      <c r="AF130" s="120">
        <v>5</v>
      </c>
      <c r="AG130" s="120">
        <v>6</v>
      </c>
      <c r="AH130" s="120">
        <v>4</v>
      </c>
      <c r="AI130" s="120">
        <v>4</v>
      </c>
      <c r="AJ130" s="27"/>
      <c r="AK130" s="30">
        <f>SUM(AA130:AI130)</f>
        <v>46</v>
      </c>
      <c r="AL130" s="35"/>
      <c r="AM130" s="123">
        <f>AK130+Y130</f>
        <v>89</v>
      </c>
    </row>
    <row r="131" spans="1:39" ht="17.100000000000001" customHeight="1">
      <c r="C131" s="100"/>
      <c r="D131" s="101"/>
      <c r="E131" s="101"/>
      <c r="F131" s="101"/>
      <c r="G131" s="101"/>
      <c r="H131" s="101"/>
      <c r="I131" s="101"/>
      <c r="J131" s="101"/>
      <c r="K131" s="102" t="s">
        <v>19</v>
      </c>
      <c r="L131" s="102"/>
      <c r="M131" s="102"/>
      <c r="N131" s="57"/>
      <c r="O131" s="124">
        <f t="shared" ref="O131:W131" si="121">IFERROR($M130-O$5,"")</f>
        <v>5</v>
      </c>
      <c r="P131" s="124">
        <f t="shared" si="121"/>
        <v>17</v>
      </c>
      <c r="Q131" s="124">
        <f t="shared" si="121"/>
        <v>3</v>
      </c>
      <c r="R131" s="124">
        <f t="shared" si="121"/>
        <v>19</v>
      </c>
      <c r="S131" s="124">
        <f t="shared" si="121"/>
        <v>7</v>
      </c>
      <c r="T131" s="124">
        <f t="shared" si="121"/>
        <v>9</v>
      </c>
      <c r="U131" s="124">
        <f t="shared" si="121"/>
        <v>13</v>
      </c>
      <c r="V131" s="124">
        <f t="shared" si="121"/>
        <v>15</v>
      </c>
      <c r="W131" s="124">
        <f t="shared" si="121"/>
        <v>11</v>
      </c>
      <c r="X131" s="124"/>
      <c r="Y131" s="124"/>
      <c r="Z131" s="124"/>
      <c r="AA131" s="124">
        <f t="shared" ref="AA131:AI131" si="122">IFERROR($M130-AA$5,"")</f>
        <v>4</v>
      </c>
      <c r="AB131" s="124">
        <f t="shared" si="122"/>
        <v>16</v>
      </c>
      <c r="AC131" s="124">
        <f t="shared" si="122"/>
        <v>2</v>
      </c>
      <c r="AD131" s="124">
        <f t="shared" si="122"/>
        <v>18</v>
      </c>
      <c r="AE131" s="124">
        <f t="shared" si="122"/>
        <v>6</v>
      </c>
      <c r="AF131" s="124">
        <f t="shared" si="122"/>
        <v>8</v>
      </c>
      <c r="AG131" s="124">
        <f t="shared" si="122"/>
        <v>12</v>
      </c>
      <c r="AH131" s="124">
        <f t="shared" si="122"/>
        <v>14</v>
      </c>
      <c r="AI131" s="124">
        <f t="shared" si="122"/>
        <v>10</v>
      </c>
      <c r="AJ131" s="124"/>
      <c r="AK131" s="124"/>
      <c r="AL131" s="57"/>
      <c r="AM131" s="57"/>
    </row>
    <row r="132" spans="1:39" ht="17.100000000000001" customHeight="1">
      <c r="C132" s="100"/>
      <c r="D132" s="101"/>
      <c r="E132" s="101"/>
      <c r="F132" s="101"/>
      <c r="G132" s="101"/>
      <c r="H132" s="101"/>
      <c r="I132" s="101"/>
      <c r="J132" s="101"/>
      <c r="K132" s="101" t="s">
        <v>32</v>
      </c>
      <c r="L132" s="101"/>
      <c r="M132" s="125" t="s">
        <v>33</v>
      </c>
      <c r="N132" s="57"/>
      <c r="O132" s="124">
        <f t="shared" ref="O132:W132" si="123">IF(O131="","",IF(O131&lt;0,0,IF(O131&lt;18,1,IF(O131&lt;36,2,3))))</f>
        <v>1</v>
      </c>
      <c r="P132" s="124">
        <f t="shared" si="123"/>
        <v>1</v>
      </c>
      <c r="Q132" s="124">
        <f t="shared" si="123"/>
        <v>1</v>
      </c>
      <c r="R132" s="124">
        <f t="shared" si="123"/>
        <v>2</v>
      </c>
      <c r="S132" s="124">
        <f t="shared" si="123"/>
        <v>1</v>
      </c>
      <c r="T132" s="124">
        <f t="shared" si="123"/>
        <v>1</v>
      </c>
      <c r="U132" s="124">
        <f t="shared" si="123"/>
        <v>1</v>
      </c>
      <c r="V132" s="124">
        <f t="shared" si="123"/>
        <v>1</v>
      </c>
      <c r="W132" s="124">
        <f t="shared" si="123"/>
        <v>1</v>
      </c>
      <c r="X132" s="124"/>
      <c r="Y132" s="124"/>
      <c r="Z132" s="124"/>
      <c r="AA132" s="124">
        <f t="shared" ref="AA132:AI132" si="124">IF(AA131="","",IF(AA131&lt;0,0,IF(AA131&lt;18,1,IF(AA131&lt;36,2,3))))</f>
        <v>1</v>
      </c>
      <c r="AB132" s="124">
        <f t="shared" si="124"/>
        <v>1</v>
      </c>
      <c r="AC132" s="124">
        <f t="shared" si="124"/>
        <v>1</v>
      </c>
      <c r="AD132" s="124">
        <f t="shared" si="124"/>
        <v>2</v>
      </c>
      <c r="AE132" s="124">
        <f t="shared" si="124"/>
        <v>1</v>
      </c>
      <c r="AF132" s="124">
        <f t="shared" si="124"/>
        <v>1</v>
      </c>
      <c r="AG132" s="124">
        <f t="shared" si="124"/>
        <v>1</v>
      </c>
      <c r="AH132" s="124">
        <f t="shared" si="124"/>
        <v>1</v>
      </c>
      <c r="AI132" s="124">
        <f t="shared" si="124"/>
        <v>1</v>
      </c>
      <c r="AJ132" s="124"/>
      <c r="AK132" s="124"/>
      <c r="AL132" s="57"/>
      <c r="AM132" s="126" t="s">
        <v>34</v>
      </c>
    </row>
    <row r="133" spans="1:39" ht="17.100000000000001" customHeight="1">
      <c r="C133" s="100"/>
      <c r="D133" s="101"/>
      <c r="E133" s="101"/>
      <c r="F133" s="101"/>
      <c r="G133" s="101"/>
      <c r="H133" s="101"/>
      <c r="I133" s="101"/>
      <c r="J133" s="101"/>
      <c r="K133" s="129"/>
      <c r="L133" s="130" t="s">
        <v>38</v>
      </c>
      <c r="M133" s="95" t="s">
        <v>39</v>
      </c>
      <c r="N133" s="57"/>
      <c r="O133" s="113">
        <f t="shared" ref="O133:W133" si="125">IFERROR(IF((O$4-O130+2+O132)&lt;0,0,IF(O130="","",(O$4-O130+2+O132))),"")</f>
        <v>2</v>
      </c>
      <c r="P133" s="113">
        <f t="shared" si="125"/>
        <v>3</v>
      </c>
      <c r="Q133" s="113">
        <f t="shared" si="125"/>
        <v>2</v>
      </c>
      <c r="R133" s="113">
        <f t="shared" si="125"/>
        <v>2</v>
      </c>
      <c r="S133" s="113">
        <f t="shared" si="125"/>
        <v>2</v>
      </c>
      <c r="T133" s="113">
        <f t="shared" si="125"/>
        <v>2</v>
      </c>
      <c r="U133" s="113">
        <f t="shared" si="125"/>
        <v>0</v>
      </c>
      <c r="V133" s="113">
        <f t="shared" si="125"/>
        <v>0</v>
      </c>
      <c r="W133" s="113">
        <f t="shared" si="125"/>
        <v>1</v>
      </c>
      <c r="X133" s="124"/>
      <c r="Y133" s="30">
        <f>SUM(O133:W133)</f>
        <v>14</v>
      </c>
      <c r="Z133" s="124"/>
      <c r="AA133" s="113">
        <f t="shared" ref="AA133:AI133" si="126">IFERROR(IF((AA$4-AA130+2+AA132)&lt;0,0,IF(AA130="","",(AA$4-AA130+2+AA132))),"")</f>
        <v>0</v>
      </c>
      <c r="AB133" s="113">
        <f t="shared" si="126"/>
        <v>0</v>
      </c>
      <c r="AC133" s="113">
        <f t="shared" si="126"/>
        <v>0</v>
      </c>
      <c r="AD133" s="113">
        <f t="shared" si="126"/>
        <v>2</v>
      </c>
      <c r="AE133" s="113">
        <f t="shared" si="126"/>
        <v>2</v>
      </c>
      <c r="AF133" s="113">
        <f t="shared" si="126"/>
        <v>1</v>
      </c>
      <c r="AG133" s="113">
        <f t="shared" si="126"/>
        <v>0</v>
      </c>
      <c r="AH133" s="113">
        <f t="shared" si="126"/>
        <v>2</v>
      </c>
      <c r="AI133" s="113">
        <f t="shared" si="126"/>
        <v>2</v>
      </c>
      <c r="AJ133" s="124"/>
      <c r="AK133" s="30">
        <f>SUM(AA133:AI133)</f>
        <v>9</v>
      </c>
      <c r="AL133" s="57"/>
      <c r="AM133" s="131">
        <f>SUM(Y133,AK133)</f>
        <v>23</v>
      </c>
    </row>
    <row r="134" spans="1:39" ht="23.85" customHeight="1"/>
    <row r="135" spans="1:39" ht="17.100000000000001" customHeight="1">
      <c r="B135" s="115" t="s">
        <v>26</v>
      </c>
      <c r="C135" s="88"/>
      <c r="D135" s="89"/>
      <c r="E135" s="90" t="s">
        <v>24</v>
      </c>
      <c r="F135" s="90" t="s">
        <v>9</v>
      </c>
      <c r="G135" s="90" t="s">
        <v>10</v>
      </c>
      <c r="H135" s="90" t="s">
        <v>11</v>
      </c>
      <c r="I135" s="90" t="s">
        <v>12</v>
      </c>
      <c r="J135" s="91" t="s">
        <v>13</v>
      </c>
      <c r="K135" s="91" t="s">
        <v>14</v>
      </c>
      <c r="L135" s="91" t="s">
        <v>27</v>
      </c>
      <c r="M135" s="91" t="s">
        <v>28</v>
      </c>
      <c r="N135" s="116"/>
      <c r="O135" s="117">
        <v>1</v>
      </c>
      <c r="P135" s="117">
        <v>2</v>
      </c>
      <c r="Q135" s="117">
        <v>3</v>
      </c>
      <c r="R135" s="117">
        <v>4</v>
      </c>
      <c r="S135" s="117">
        <v>5</v>
      </c>
      <c r="T135" s="117">
        <v>6</v>
      </c>
      <c r="U135" s="117">
        <v>7</v>
      </c>
      <c r="V135" s="117">
        <v>8</v>
      </c>
      <c r="W135" s="117">
        <v>9</v>
      </c>
      <c r="X135" s="116"/>
      <c r="Y135" s="117" t="s">
        <v>1</v>
      </c>
      <c r="Z135" s="116"/>
      <c r="AA135" s="117">
        <v>10</v>
      </c>
      <c r="AB135" s="117">
        <v>11</v>
      </c>
      <c r="AC135" s="117">
        <v>12</v>
      </c>
      <c r="AD135" s="117">
        <v>13</v>
      </c>
      <c r="AE135" s="117">
        <v>14</v>
      </c>
      <c r="AF135" s="117">
        <v>15</v>
      </c>
      <c r="AG135" s="117">
        <v>16</v>
      </c>
      <c r="AH135" s="117">
        <v>17</v>
      </c>
      <c r="AI135" s="117">
        <v>18</v>
      </c>
      <c r="AJ135" s="40"/>
      <c r="AK135" s="117" t="s">
        <v>2</v>
      </c>
      <c r="AL135" s="42"/>
      <c r="AM135" s="118" t="s">
        <v>29</v>
      </c>
    </row>
    <row r="136" spans="1:39" ht="17.100000000000001" customHeight="1">
      <c r="A136" s="108">
        <v>14</v>
      </c>
      <c r="B136" s="144" t="s">
        <v>47</v>
      </c>
      <c r="C136" s="93"/>
      <c r="D136" s="94"/>
      <c r="E136" s="120"/>
      <c r="F136" s="95" t="s">
        <v>31</v>
      </c>
      <c r="G136" s="95" t="s">
        <v>18</v>
      </c>
      <c r="H136" s="95">
        <v>72</v>
      </c>
      <c r="I136" s="95">
        <v>140</v>
      </c>
      <c r="J136" s="120">
        <v>12</v>
      </c>
      <c r="K136" s="97">
        <f>IF(J136="","X",(IFERROR(ROUND((J136*I136/113)+H136-$AM$4,0),"X")))</f>
        <v>33</v>
      </c>
      <c r="L136" s="121">
        <v>1</v>
      </c>
      <c r="M136" s="98">
        <v>14</v>
      </c>
      <c r="N136" s="35"/>
      <c r="O136" s="122">
        <v>3</v>
      </c>
      <c r="P136" s="122">
        <v>4</v>
      </c>
      <c r="Q136" s="122">
        <v>6</v>
      </c>
      <c r="R136" s="122">
        <v>4</v>
      </c>
      <c r="S136" s="122">
        <v>3</v>
      </c>
      <c r="T136" s="122">
        <v>3</v>
      </c>
      <c r="U136" s="122">
        <v>4</v>
      </c>
      <c r="V136" s="122">
        <v>4</v>
      </c>
      <c r="W136" s="122">
        <v>3</v>
      </c>
      <c r="X136" s="27"/>
      <c r="Y136" s="30">
        <f>SUM(O136:W136)</f>
        <v>34</v>
      </c>
      <c r="Z136" s="27"/>
      <c r="AA136" s="120">
        <v>3</v>
      </c>
      <c r="AB136" s="120">
        <v>5</v>
      </c>
      <c r="AC136" s="120">
        <v>2</v>
      </c>
      <c r="AD136" s="120">
        <v>3</v>
      </c>
      <c r="AE136" s="120">
        <v>3</v>
      </c>
      <c r="AF136" s="120">
        <v>3</v>
      </c>
      <c r="AG136" s="120">
        <v>5</v>
      </c>
      <c r="AH136" s="120">
        <v>4</v>
      </c>
      <c r="AI136" s="120">
        <v>4</v>
      </c>
      <c r="AJ136" s="27"/>
      <c r="AK136" s="30">
        <f>SUM(AA136:AI136)</f>
        <v>32</v>
      </c>
      <c r="AL136" s="35"/>
      <c r="AM136" s="123">
        <f>AK136+Y136</f>
        <v>66</v>
      </c>
    </row>
    <row r="137" spans="1:39" ht="17.100000000000001" customHeight="1">
      <c r="C137" s="100"/>
      <c r="D137" s="101"/>
      <c r="E137" s="101"/>
      <c r="F137" s="101"/>
      <c r="G137" s="101"/>
      <c r="H137" s="101"/>
      <c r="I137" s="101"/>
      <c r="J137" s="101"/>
      <c r="K137" s="102" t="s">
        <v>19</v>
      </c>
      <c r="L137" s="102"/>
      <c r="M137" s="140"/>
      <c r="N137" s="57"/>
      <c r="O137" s="124">
        <f t="shared" ref="O137:W137" si="127">IFERROR($M136-O$5,"")</f>
        <v>-1</v>
      </c>
      <c r="P137" s="124">
        <f t="shared" si="127"/>
        <v>11</v>
      </c>
      <c r="Q137" s="124">
        <f t="shared" si="127"/>
        <v>-3</v>
      </c>
      <c r="R137" s="124">
        <f t="shared" si="127"/>
        <v>13</v>
      </c>
      <c r="S137" s="124">
        <f t="shared" si="127"/>
        <v>1</v>
      </c>
      <c r="T137" s="124">
        <f t="shared" si="127"/>
        <v>3</v>
      </c>
      <c r="U137" s="124">
        <f t="shared" si="127"/>
        <v>7</v>
      </c>
      <c r="V137" s="124">
        <f t="shared" si="127"/>
        <v>9</v>
      </c>
      <c r="W137" s="124">
        <f t="shared" si="127"/>
        <v>5</v>
      </c>
      <c r="X137" s="124"/>
      <c r="Y137" s="124"/>
      <c r="Z137" s="124"/>
      <c r="AA137" s="124">
        <f t="shared" ref="AA137:AI137" si="128">IFERROR($M136-AA$5,"")</f>
        <v>-2</v>
      </c>
      <c r="AB137" s="124">
        <f t="shared" si="128"/>
        <v>10</v>
      </c>
      <c r="AC137" s="124">
        <f t="shared" si="128"/>
        <v>-4</v>
      </c>
      <c r="AD137" s="124">
        <f t="shared" si="128"/>
        <v>12</v>
      </c>
      <c r="AE137" s="124">
        <f t="shared" si="128"/>
        <v>0</v>
      </c>
      <c r="AF137" s="124">
        <f t="shared" si="128"/>
        <v>2</v>
      </c>
      <c r="AG137" s="124">
        <f t="shared" si="128"/>
        <v>6</v>
      </c>
      <c r="AH137" s="124">
        <f t="shared" si="128"/>
        <v>8</v>
      </c>
      <c r="AI137" s="124">
        <f t="shared" si="128"/>
        <v>4</v>
      </c>
      <c r="AJ137" s="124"/>
      <c r="AK137" s="124"/>
      <c r="AL137" s="57"/>
      <c r="AM137" s="57"/>
    </row>
    <row r="138" spans="1:39" ht="17.100000000000001" customHeight="1">
      <c r="C138" s="100"/>
      <c r="D138" s="101"/>
      <c r="E138" s="101"/>
      <c r="F138" s="101"/>
      <c r="G138" s="101"/>
      <c r="H138" s="101"/>
      <c r="I138" s="101"/>
      <c r="J138" s="101"/>
      <c r="K138" s="101" t="s">
        <v>32</v>
      </c>
      <c r="L138" s="101"/>
      <c r="M138" s="125" t="s">
        <v>33</v>
      </c>
      <c r="N138" s="57"/>
      <c r="O138" s="124">
        <f t="shared" ref="O138:W138" si="129">IF(O137="","",IF(O137&lt;0,0,IF(O137&lt;18,1,IF(O137&lt;36,2,3))))</f>
        <v>0</v>
      </c>
      <c r="P138" s="124">
        <f t="shared" si="129"/>
        <v>1</v>
      </c>
      <c r="Q138" s="124">
        <f t="shared" si="129"/>
        <v>0</v>
      </c>
      <c r="R138" s="124">
        <f t="shared" si="129"/>
        <v>1</v>
      </c>
      <c r="S138" s="124">
        <f t="shared" si="129"/>
        <v>1</v>
      </c>
      <c r="T138" s="124">
        <f t="shared" si="129"/>
        <v>1</v>
      </c>
      <c r="U138" s="124">
        <f t="shared" si="129"/>
        <v>1</v>
      </c>
      <c r="V138" s="124">
        <f t="shared" si="129"/>
        <v>1</v>
      </c>
      <c r="W138" s="124">
        <f t="shared" si="129"/>
        <v>1</v>
      </c>
      <c r="X138" s="124"/>
      <c r="Y138" s="124"/>
      <c r="Z138" s="124"/>
      <c r="AA138" s="124">
        <f t="shared" ref="AA138:AI138" si="130">IF(AA137="","",IF(AA137&lt;0,0,IF(AA137&lt;18,1,IF(AA137&lt;36,2,3))))</f>
        <v>0</v>
      </c>
      <c r="AB138" s="124">
        <f t="shared" si="130"/>
        <v>1</v>
      </c>
      <c r="AC138" s="124">
        <f t="shared" si="130"/>
        <v>0</v>
      </c>
      <c r="AD138" s="124">
        <f t="shared" si="130"/>
        <v>1</v>
      </c>
      <c r="AE138" s="124">
        <f t="shared" si="130"/>
        <v>1</v>
      </c>
      <c r="AF138" s="124">
        <f t="shared" si="130"/>
        <v>1</v>
      </c>
      <c r="AG138" s="124">
        <f t="shared" si="130"/>
        <v>1</v>
      </c>
      <c r="AH138" s="124">
        <f t="shared" si="130"/>
        <v>1</v>
      </c>
      <c r="AI138" s="124">
        <f t="shared" si="130"/>
        <v>1</v>
      </c>
      <c r="AJ138" s="124"/>
      <c r="AK138" s="124"/>
      <c r="AL138" s="57"/>
      <c r="AM138" s="126" t="s">
        <v>34</v>
      </c>
    </row>
    <row r="139" spans="1:39" ht="17.100000000000001" customHeight="1">
      <c r="C139" s="100"/>
      <c r="D139" s="101"/>
      <c r="E139" s="101"/>
      <c r="F139" s="101"/>
      <c r="G139" s="101"/>
      <c r="H139" s="101"/>
      <c r="I139" s="101"/>
      <c r="J139" s="101"/>
      <c r="K139" s="129"/>
      <c r="L139" s="130" t="s">
        <v>38</v>
      </c>
      <c r="M139" s="95" t="s">
        <v>39</v>
      </c>
      <c r="N139" s="57"/>
      <c r="O139" s="113">
        <f t="shared" ref="O139:W139" si="131">IFERROR(IF((O$4-O136+2+O138)&lt;0,0,IF(O136="","",(O$4-O136+2+O138))),"")</f>
        <v>2</v>
      </c>
      <c r="P139" s="113">
        <f t="shared" si="131"/>
        <v>2</v>
      </c>
      <c r="Q139" s="113">
        <f t="shared" si="131"/>
        <v>0</v>
      </c>
      <c r="R139" s="113">
        <f t="shared" si="131"/>
        <v>2</v>
      </c>
      <c r="S139" s="113">
        <f t="shared" si="131"/>
        <v>3</v>
      </c>
      <c r="T139" s="113">
        <f t="shared" si="131"/>
        <v>3</v>
      </c>
      <c r="U139" s="113">
        <f t="shared" si="131"/>
        <v>2</v>
      </c>
      <c r="V139" s="113">
        <f t="shared" si="131"/>
        <v>2</v>
      </c>
      <c r="W139" s="113">
        <f t="shared" si="131"/>
        <v>3</v>
      </c>
      <c r="X139" s="124"/>
      <c r="Y139" s="30">
        <f>SUM(O139:W139)</f>
        <v>19</v>
      </c>
      <c r="Z139" s="124"/>
      <c r="AA139" s="113">
        <f t="shared" ref="AA139:AI139" si="132">IFERROR(IF((AA$4-AA136+2+AA138)&lt;0,0,IF(AA136="","",(AA$4-AA136+2+AA138))),"")</f>
        <v>2</v>
      </c>
      <c r="AB139" s="113">
        <f t="shared" si="132"/>
        <v>1</v>
      </c>
      <c r="AC139" s="113">
        <f t="shared" si="132"/>
        <v>3</v>
      </c>
      <c r="AD139" s="113">
        <f t="shared" si="132"/>
        <v>3</v>
      </c>
      <c r="AE139" s="113">
        <f t="shared" si="132"/>
        <v>3</v>
      </c>
      <c r="AF139" s="113">
        <f t="shared" si="132"/>
        <v>3</v>
      </c>
      <c r="AG139" s="113">
        <f t="shared" si="132"/>
        <v>1</v>
      </c>
      <c r="AH139" s="113">
        <f t="shared" si="132"/>
        <v>2</v>
      </c>
      <c r="AI139" s="113">
        <f t="shared" si="132"/>
        <v>2</v>
      </c>
      <c r="AJ139" s="124"/>
      <c r="AK139" s="30">
        <f>SUM(AA139:AI139)</f>
        <v>20</v>
      </c>
      <c r="AL139" s="57"/>
      <c r="AM139" s="131">
        <f>SUM(Y139,AK139)</f>
        <v>39</v>
      </c>
    </row>
    <row r="140" spans="1:39" ht="17.100000000000001" customHeight="1"/>
    <row r="141" spans="1:39" ht="17.100000000000001" customHeight="1"/>
    <row r="142" spans="1:39" ht="17.100000000000001" customHeight="1"/>
    <row r="143" spans="1:39" ht="17.100000000000001" customHeight="1"/>
    <row r="144" spans="1:39" ht="17.100000000000001" customHeight="1"/>
    <row r="145" ht="17.100000000000001" customHeight="1"/>
  </sheetData>
  <mergeCells count="3">
    <mergeCell ref="AP12:AQ12"/>
    <mergeCell ref="AS12:AT12"/>
    <mergeCell ref="AV12:AY1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Roman,Normalny"&amp;12&amp;Kffffff&amp;A</oddHeader>
    <oddFooter>&amp;C&amp;"Times New Roman,Normalny"&amp;12&amp;KffffffStrona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43"/>
  <sheetViews>
    <sheetView zoomScale="86" zoomScaleNormal="86" workbookViewId="0">
      <selection activeCell="C4" sqref="C4"/>
    </sheetView>
  </sheetViews>
  <sheetFormatPr defaultColWidth="9" defaultRowHeight="14.25"/>
  <cols>
    <col min="1" max="1" width="2.375" customWidth="1"/>
    <col min="2" max="2" width="5.75" customWidth="1"/>
    <col min="3" max="3" width="26.375" customWidth="1"/>
    <col min="4" max="4" width="4.5" customWidth="1"/>
    <col min="5" max="6" width="6.375" customWidth="1"/>
    <col min="7" max="7" width="8.5" customWidth="1"/>
    <col min="8" max="8" width="5.875" customWidth="1"/>
    <col min="9" max="9" width="7.125" customWidth="1"/>
    <col min="10" max="10" width="1" customWidth="1"/>
    <col min="11" max="19" width="5" customWidth="1"/>
    <col min="20" max="20" width="1" customWidth="1"/>
    <col min="21" max="21" width="5" customWidth="1"/>
    <col min="22" max="22" width="1" customWidth="1"/>
    <col min="23" max="31" width="5" customWidth="1"/>
    <col min="32" max="32" width="1" customWidth="1"/>
    <col min="33" max="33" width="5" customWidth="1"/>
    <col min="34" max="34" width="1" customWidth="1"/>
    <col min="35" max="35" width="6.25" customWidth="1"/>
    <col min="36" max="36" width="1" customWidth="1"/>
  </cols>
  <sheetData>
    <row r="1" spans="2:37" ht="15">
      <c r="E1" s="15"/>
      <c r="F1" s="16"/>
    </row>
    <row r="2" spans="2:37" ht="15">
      <c r="E2" s="16"/>
      <c r="F2" s="16"/>
    </row>
    <row r="3" spans="2:37" ht="14.25" customHeight="1">
      <c r="C3" s="17" t="s">
        <v>64</v>
      </c>
      <c r="E3" s="16"/>
      <c r="F3" s="16"/>
      <c r="I3" s="18" t="s">
        <v>0</v>
      </c>
      <c r="J3" s="19"/>
      <c r="K3" s="20">
        <v>1</v>
      </c>
      <c r="L3" s="20">
        <v>2</v>
      </c>
      <c r="M3" s="20">
        <v>3</v>
      </c>
      <c r="N3" s="20">
        <v>4</v>
      </c>
      <c r="O3" s="20">
        <v>5</v>
      </c>
      <c r="P3" s="20">
        <v>6</v>
      </c>
      <c r="Q3" s="20">
        <v>7</v>
      </c>
      <c r="R3" s="20">
        <v>8</v>
      </c>
      <c r="S3" s="20">
        <v>9</v>
      </c>
      <c r="T3" s="21"/>
      <c r="U3" s="20" t="s">
        <v>1</v>
      </c>
      <c r="V3" s="21"/>
      <c r="W3" s="20">
        <v>10</v>
      </c>
      <c r="X3" s="20">
        <v>11</v>
      </c>
      <c r="Y3" s="20">
        <v>12</v>
      </c>
      <c r="Z3" s="20">
        <v>13</v>
      </c>
      <c r="AA3" s="20">
        <v>14</v>
      </c>
      <c r="AB3" s="20">
        <v>15</v>
      </c>
      <c r="AC3" s="20">
        <v>16</v>
      </c>
      <c r="AD3" s="20">
        <v>17</v>
      </c>
      <c r="AE3" s="20">
        <v>18</v>
      </c>
      <c r="AF3" s="21"/>
      <c r="AG3" s="20" t="s">
        <v>2</v>
      </c>
      <c r="AH3" s="21"/>
      <c r="AI3" s="22" t="s">
        <v>3</v>
      </c>
      <c r="AJ3" s="23"/>
    </row>
    <row r="4" spans="2:37" ht="15">
      <c r="C4" s="149"/>
      <c r="E4" s="16"/>
      <c r="F4" s="16"/>
      <c r="I4" s="24" t="s">
        <v>4</v>
      </c>
      <c r="J4" s="19"/>
      <c r="K4" s="25">
        <v>4</v>
      </c>
      <c r="L4" s="25">
        <v>4</v>
      </c>
      <c r="M4" s="25">
        <v>3</v>
      </c>
      <c r="N4" s="25">
        <v>5</v>
      </c>
      <c r="O4" s="25">
        <v>4</v>
      </c>
      <c r="P4" s="25">
        <v>4</v>
      </c>
      <c r="Q4" s="25">
        <v>5</v>
      </c>
      <c r="R4" s="25">
        <v>3</v>
      </c>
      <c r="S4" s="25">
        <v>5</v>
      </c>
      <c r="T4" s="26"/>
      <c r="U4" s="25">
        <f>SUM(K4:S4)</f>
        <v>37</v>
      </c>
      <c r="V4" s="27"/>
      <c r="W4" s="28">
        <v>4</v>
      </c>
      <c r="X4" s="28">
        <v>3</v>
      </c>
      <c r="Y4" s="28">
        <v>4</v>
      </c>
      <c r="Z4" s="28">
        <v>4</v>
      </c>
      <c r="AA4" s="28">
        <v>4</v>
      </c>
      <c r="AB4" s="28">
        <v>4</v>
      </c>
      <c r="AC4" s="28">
        <v>3</v>
      </c>
      <c r="AD4" s="28">
        <v>4</v>
      </c>
      <c r="AE4" s="28">
        <v>5</v>
      </c>
      <c r="AF4" s="29"/>
      <c r="AG4" s="30">
        <f>SUM(W4:AE4)</f>
        <v>35</v>
      </c>
      <c r="AH4" s="27"/>
      <c r="AI4" s="31">
        <f>AG4+U4</f>
        <v>72</v>
      </c>
      <c r="AJ4" s="32"/>
    </row>
    <row r="5" spans="2:37" ht="15">
      <c r="E5" s="16"/>
      <c r="F5" s="16"/>
      <c r="I5" s="19" t="s">
        <v>5</v>
      </c>
      <c r="J5" s="19"/>
      <c r="K5" s="33">
        <v>14</v>
      </c>
      <c r="L5" s="33">
        <v>8</v>
      </c>
      <c r="M5" s="33">
        <v>12</v>
      </c>
      <c r="N5" s="33">
        <v>6</v>
      </c>
      <c r="O5" s="33">
        <v>2</v>
      </c>
      <c r="P5" s="33">
        <v>16</v>
      </c>
      <c r="Q5" s="33">
        <v>4</v>
      </c>
      <c r="R5" s="33">
        <v>17</v>
      </c>
      <c r="S5" s="33">
        <v>10</v>
      </c>
      <c r="T5" s="33"/>
      <c r="U5" s="33"/>
      <c r="V5" s="27"/>
      <c r="W5" s="34">
        <v>1</v>
      </c>
      <c r="X5" s="34">
        <v>18</v>
      </c>
      <c r="Y5" s="34">
        <v>15</v>
      </c>
      <c r="Z5" s="34">
        <v>5</v>
      </c>
      <c r="AA5" s="34">
        <v>7</v>
      </c>
      <c r="AB5" s="34">
        <v>3</v>
      </c>
      <c r="AC5" s="34">
        <v>11</v>
      </c>
      <c r="AD5" s="34">
        <v>13</v>
      </c>
      <c r="AE5" s="34">
        <v>9</v>
      </c>
      <c r="AF5" s="34"/>
      <c r="AG5" s="35"/>
      <c r="AH5" s="35"/>
      <c r="AI5" s="35"/>
    </row>
    <row r="6" spans="2:37" ht="15">
      <c r="E6" s="16"/>
      <c r="F6" s="16"/>
    </row>
    <row r="7" spans="2:37" ht="15">
      <c r="E7" s="16"/>
      <c r="F7" s="16"/>
    </row>
    <row r="8" spans="2:37" ht="15">
      <c r="E8" s="16"/>
      <c r="F8" s="16"/>
    </row>
    <row r="9" spans="2:37" ht="17.25" customHeight="1">
      <c r="E9" s="16"/>
      <c r="F9" s="16"/>
    </row>
    <row r="10" spans="2:37" ht="30.75" customHeight="1">
      <c r="B10" s="150" t="s">
        <v>65</v>
      </c>
      <c r="C10" s="151" t="s">
        <v>66</v>
      </c>
      <c r="D10" s="151" t="s">
        <v>9</v>
      </c>
      <c r="E10" s="151" t="s">
        <v>11</v>
      </c>
      <c r="F10" s="151" t="s">
        <v>12</v>
      </c>
      <c r="G10" s="152" t="s">
        <v>13</v>
      </c>
      <c r="H10" s="152" t="s">
        <v>14</v>
      </c>
      <c r="I10" s="152" t="s">
        <v>15</v>
      </c>
      <c r="J10" s="40"/>
      <c r="K10" s="41">
        <v>1</v>
      </c>
      <c r="L10" s="41">
        <v>2</v>
      </c>
      <c r="M10" s="41">
        <v>3</v>
      </c>
      <c r="N10" s="41">
        <v>4</v>
      </c>
      <c r="O10" s="41">
        <v>5</v>
      </c>
      <c r="P10" s="41">
        <v>6</v>
      </c>
      <c r="Q10" s="41">
        <v>7</v>
      </c>
      <c r="R10" s="41">
        <v>8</v>
      </c>
      <c r="S10" s="41">
        <v>9</v>
      </c>
      <c r="T10" s="40"/>
      <c r="U10" s="41" t="s">
        <v>1</v>
      </c>
      <c r="V10" s="40"/>
      <c r="W10" s="41">
        <v>10</v>
      </c>
      <c r="X10" s="41">
        <v>11</v>
      </c>
      <c r="Y10" s="41">
        <v>12</v>
      </c>
      <c r="Z10" s="41">
        <v>13</v>
      </c>
      <c r="AA10" s="41">
        <v>14</v>
      </c>
      <c r="AB10" s="41">
        <v>15</v>
      </c>
      <c r="AC10" s="41">
        <v>16</v>
      </c>
      <c r="AD10" s="41">
        <v>17</v>
      </c>
      <c r="AE10" s="41">
        <v>18</v>
      </c>
      <c r="AF10" s="40"/>
      <c r="AG10" s="41" t="s">
        <v>2</v>
      </c>
      <c r="AH10" s="42"/>
      <c r="AI10" s="43" t="s">
        <v>3</v>
      </c>
      <c r="AJ10" s="44"/>
      <c r="AK10" s="73" t="s">
        <v>16</v>
      </c>
    </row>
    <row r="11" spans="2:37" ht="14.25" customHeight="1">
      <c r="B11" s="153">
        <f>B4+1</f>
        <v>1</v>
      </c>
      <c r="C11" s="96"/>
      <c r="D11" s="96"/>
      <c r="E11" s="154" t="str">
        <f>IF(D11="K",#REF!,IF(D11="M",#REF!,"Błąd!!!"))</f>
        <v>Błąd!!!</v>
      </c>
      <c r="F11" s="154" t="str">
        <f>IF(D11="K",#REF!,IF(D11="M",#REF!,"Błąd!!!"))</f>
        <v>Błąd!!!</v>
      </c>
      <c r="G11" s="96"/>
      <c r="H11" s="155" t="str">
        <f>IF(G11="","X",(IFERROR(ROUND((G11*F11/113)+E11-$AI$4,0),"X")))</f>
        <v>X</v>
      </c>
      <c r="I11" s="156" t="str">
        <f>IF(G11="","X",IFERROR(ROUND(H11*3/4,0),"X"))</f>
        <v>X</v>
      </c>
      <c r="J11" s="35"/>
      <c r="K11" s="52"/>
      <c r="L11" s="52"/>
      <c r="M11" s="52"/>
      <c r="N11" s="52"/>
      <c r="O11" s="52"/>
      <c r="P11" s="52"/>
      <c r="Q11" s="52"/>
      <c r="R11" s="52"/>
      <c r="S11" s="52"/>
      <c r="T11" s="35"/>
      <c r="U11" s="53">
        <f>SUM(K11:S11)</f>
        <v>0</v>
      </c>
      <c r="V11" s="35"/>
      <c r="W11" s="54"/>
      <c r="X11" s="54"/>
      <c r="Y11" s="54"/>
      <c r="Z11" s="54"/>
      <c r="AA11" s="54"/>
      <c r="AB11" s="54"/>
      <c r="AC11" s="54"/>
      <c r="AD11" s="54"/>
      <c r="AE11" s="54"/>
      <c r="AF11" s="35"/>
      <c r="AG11" s="30">
        <f>SUM(W11:AE11)</f>
        <v>0</v>
      </c>
      <c r="AH11" s="35"/>
      <c r="AI11" s="31">
        <f>AG11+U11</f>
        <v>0</v>
      </c>
      <c r="AJ11" s="55"/>
      <c r="AK11" s="157">
        <f>AI14</f>
        <v>0</v>
      </c>
    </row>
    <row r="12" spans="2:37" s="57" customFormat="1" ht="11.25">
      <c r="B12" s="158"/>
      <c r="H12" s="1" t="s">
        <v>19</v>
      </c>
      <c r="I12" s="1"/>
      <c r="K12" s="57" t="str">
        <f t="shared" ref="K12:S12" si="0">IFERROR($I11-K$5,"")</f>
        <v/>
      </c>
      <c r="L12" s="57" t="str">
        <f t="shared" si="0"/>
        <v/>
      </c>
      <c r="M12" s="57" t="str">
        <f t="shared" si="0"/>
        <v/>
      </c>
      <c r="N12" s="57" t="str">
        <f t="shared" si="0"/>
        <v/>
      </c>
      <c r="O12" s="57" t="str">
        <f t="shared" si="0"/>
        <v/>
      </c>
      <c r="P12" s="57" t="str">
        <f t="shared" si="0"/>
        <v/>
      </c>
      <c r="Q12" s="57" t="str">
        <f t="shared" si="0"/>
        <v/>
      </c>
      <c r="R12" s="57" t="str">
        <f t="shared" si="0"/>
        <v/>
      </c>
      <c r="S12" s="57" t="str">
        <f t="shared" si="0"/>
        <v/>
      </c>
      <c r="W12" s="57" t="str">
        <f t="shared" ref="W12:AE12" si="1">IFERROR($I11-W$5,"")</f>
        <v/>
      </c>
      <c r="X12" s="57" t="str">
        <f t="shared" si="1"/>
        <v/>
      </c>
      <c r="Y12" s="57" t="str">
        <f t="shared" si="1"/>
        <v/>
      </c>
      <c r="Z12" s="57" t="str">
        <f t="shared" si="1"/>
        <v/>
      </c>
      <c r="AA12" s="57" t="str">
        <f t="shared" si="1"/>
        <v/>
      </c>
      <c r="AB12" s="57" t="str">
        <f t="shared" si="1"/>
        <v/>
      </c>
      <c r="AC12" s="57" t="str">
        <f t="shared" si="1"/>
        <v/>
      </c>
      <c r="AD12" s="57" t="str">
        <f t="shared" si="1"/>
        <v/>
      </c>
      <c r="AE12" s="57" t="str">
        <f t="shared" si="1"/>
        <v/>
      </c>
      <c r="AK12" s="159"/>
    </row>
    <row r="13" spans="2:37" s="57" customFormat="1" ht="11.25">
      <c r="B13" s="158"/>
      <c r="H13" s="176" t="s">
        <v>20</v>
      </c>
      <c r="I13" s="176"/>
      <c r="K13" s="57" t="str">
        <f t="shared" ref="K13:S13" si="2">IF(K12="","",IF(K12&lt;0,0,IF(K12&lt;18,1,IF(K12&lt;36,2,3))))</f>
        <v/>
      </c>
      <c r="L13" s="57" t="str">
        <f t="shared" si="2"/>
        <v/>
      </c>
      <c r="M13" s="57" t="str">
        <f t="shared" si="2"/>
        <v/>
      </c>
      <c r="N13" s="57" t="str">
        <f t="shared" si="2"/>
        <v/>
      </c>
      <c r="O13" s="57" t="str">
        <f t="shared" si="2"/>
        <v/>
      </c>
      <c r="P13" s="57" t="str">
        <f t="shared" si="2"/>
        <v/>
      </c>
      <c r="Q13" s="57" t="str">
        <f t="shared" si="2"/>
        <v/>
      </c>
      <c r="R13" s="57" t="str">
        <f t="shared" si="2"/>
        <v/>
      </c>
      <c r="S13" s="57" t="str">
        <f t="shared" si="2"/>
        <v/>
      </c>
      <c r="W13" s="57" t="str">
        <f t="shared" ref="W13:AE13" si="3">IF(W12="","",IF(W12&lt;0,0,IF(W12&lt;18,1,IF(W12&lt;36,2,3))))</f>
        <v/>
      </c>
      <c r="X13" s="57" t="str">
        <f t="shared" si="3"/>
        <v/>
      </c>
      <c r="Y13" s="57" t="str">
        <f t="shared" si="3"/>
        <v/>
      </c>
      <c r="Z13" s="57" t="str">
        <f t="shared" si="3"/>
        <v/>
      </c>
      <c r="AA13" s="57" t="str">
        <f t="shared" si="3"/>
        <v/>
      </c>
      <c r="AB13" s="57" t="str">
        <f t="shared" si="3"/>
        <v/>
      </c>
      <c r="AC13" s="57" t="str">
        <f t="shared" si="3"/>
        <v/>
      </c>
      <c r="AD13" s="57" t="str">
        <f t="shared" si="3"/>
        <v/>
      </c>
      <c r="AE13" s="57" t="str">
        <f t="shared" si="3"/>
        <v/>
      </c>
      <c r="AK13" s="159"/>
    </row>
    <row r="14" spans="2:37">
      <c r="B14" s="160"/>
      <c r="C14" s="67"/>
      <c r="D14" s="67"/>
      <c r="E14" s="67"/>
      <c r="F14" s="67"/>
      <c r="G14" s="67"/>
      <c r="H14" s="177" t="s">
        <v>21</v>
      </c>
      <c r="I14" s="177"/>
      <c r="J14" s="63"/>
      <c r="K14" s="64" t="str">
        <f t="shared" ref="K14:S14" si="4">IFERROR(K11-K13,"")</f>
        <v/>
      </c>
      <c r="L14" s="64" t="str">
        <f t="shared" si="4"/>
        <v/>
      </c>
      <c r="M14" s="64" t="str">
        <f t="shared" si="4"/>
        <v/>
      </c>
      <c r="N14" s="64" t="str">
        <f t="shared" si="4"/>
        <v/>
      </c>
      <c r="O14" s="64" t="str">
        <f t="shared" si="4"/>
        <v/>
      </c>
      <c r="P14" s="64" t="str">
        <f t="shared" si="4"/>
        <v/>
      </c>
      <c r="Q14" s="64" t="str">
        <f t="shared" si="4"/>
        <v/>
      </c>
      <c r="R14" s="64" t="str">
        <f t="shared" si="4"/>
        <v/>
      </c>
      <c r="S14" s="64" t="str">
        <f t="shared" si="4"/>
        <v/>
      </c>
      <c r="T14" s="63"/>
      <c r="U14" s="64">
        <f>SUM(K14:S14)</f>
        <v>0</v>
      </c>
      <c r="V14" s="63"/>
      <c r="W14" s="64" t="str">
        <f t="shared" ref="W14:AE14" si="5">IFERROR(W11-W13,"")</f>
        <v/>
      </c>
      <c r="X14" s="64" t="str">
        <f t="shared" si="5"/>
        <v/>
      </c>
      <c r="Y14" s="64" t="str">
        <f t="shared" si="5"/>
        <v/>
      </c>
      <c r="Z14" s="64" t="str">
        <f t="shared" si="5"/>
        <v/>
      </c>
      <c r="AA14" s="64" t="str">
        <f t="shared" si="5"/>
        <v/>
      </c>
      <c r="AB14" s="64" t="str">
        <f t="shared" si="5"/>
        <v/>
      </c>
      <c r="AC14" s="64" t="str">
        <f t="shared" si="5"/>
        <v/>
      </c>
      <c r="AD14" s="64" t="str">
        <f t="shared" si="5"/>
        <v/>
      </c>
      <c r="AE14" s="64" t="str">
        <f t="shared" si="5"/>
        <v/>
      </c>
      <c r="AF14" s="63"/>
      <c r="AG14" s="65">
        <f>SUM(W14:AE14)</f>
        <v>0</v>
      </c>
      <c r="AH14" s="63"/>
      <c r="AI14" s="66">
        <f>AG14+U14</f>
        <v>0</v>
      </c>
      <c r="AJ14" s="67"/>
      <c r="AK14" s="161"/>
    </row>
    <row r="17" spans="2:37" ht="28.5">
      <c r="B17" s="150" t="s">
        <v>65</v>
      </c>
      <c r="C17" s="151" t="s">
        <v>66</v>
      </c>
      <c r="D17" s="151" t="s">
        <v>9</v>
      </c>
      <c r="E17" s="151" t="s">
        <v>11</v>
      </c>
      <c r="F17" s="151" t="s">
        <v>12</v>
      </c>
      <c r="G17" s="152" t="s">
        <v>13</v>
      </c>
      <c r="H17" s="152" t="s">
        <v>14</v>
      </c>
      <c r="I17" s="152" t="s">
        <v>15</v>
      </c>
      <c r="J17" s="40"/>
      <c r="K17" s="41">
        <v>1</v>
      </c>
      <c r="L17" s="41">
        <v>2</v>
      </c>
      <c r="M17" s="41">
        <v>3</v>
      </c>
      <c r="N17" s="41">
        <v>4</v>
      </c>
      <c r="O17" s="41">
        <v>5</v>
      </c>
      <c r="P17" s="41">
        <v>6</v>
      </c>
      <c r="Q17" s="41">
        <v>7</v>
      </c>
      <c r="R17" s="41">
        <v>8</v>
      </c>
      <c r="S17" s="41">
        <v>9</v>
      </c>
      <c r="T17" s="40"/>
      <c r="U17" s="41" t="s">
        <v>1</v>
      </c>
      <c r="V17" s="40"/>
      <c r="W17" s="41">
        <v>10</v>
      </c>
      <c r="X17" s="41">
        <v>11</v>
      </c>
      <c r="Y17" s="41">
        <v>12</v>
      </c>
      <c r="Z17" s="41">
        <v>13</v>
      </c>
      <c r="AA17" s="41">
        <v>14</v>
      </c>
      <c r="AB17" s="41">
        <v>15</v>
      </c>
      <c r="AC17" s="41">
        <v>16</v>
      </c>
      <c r="AD17" s="41">
        <v>17</v>
      </c>
      <c r="AE17" s="41">
        <v>18</v>
      </c>
      <c r="AF17" s="40"/>
      <c r="AG17" s="41" t="s">
        <v>2</v>
      </c>
      <c r="AH17" s="42"/>
      <c r="AI17" s="43" t="s">
        <v>3</v>
      </c>
      <c r="AJ17" s="44"/>
      <c r="AK17" s="73" t="s">
        <v>16</v>
      </c>
    </row>
    <row r="18" spans="2:37" ht="15">
      <c r="B18" s="153">
        <f>B11+1</f>
        <v>2</v>
      </c>
      <c r="C18" s="96"/>
      <c r="D18" s="96"/>
      <c r="E18" s="154" t="str">
        <f>IF(D18="K",#REF!,IF(D18="M",#REF!,"Błąd!!!"))</f>
        <v>Błąd!!!</v>
      </c>
      <c r="F18" s="154" t="str">
        <f>IF(D18="K",#REF!,IF(D18="M",#REF!,"Błąd!!!"))</f>
        <v>Błąd!!!</v>
      </c>
      <c r="G18" s="96"/>
      <c r="H18" s="155" t="str">
        <f>IF(G18="","X",(IFERROR(ROUND((G18*F18/113)+E18-$AI$4,0),"X")))</f>
        <v>X</v>
      </c>
      <c r="I18" s="156" t="str">
        <f>IF(G18="","X",IFERROR(ROUND(H18*3/4,0),"X"))</f>
        <v>X</v>
      </c>
      <c r="J18" s="35"/>
      <c r="K18" s="52"/>
      <c r="L18" s="52"/>
      <c r="M18" s="52"/>
      <c r="N18" s="52"/>
      <c r="O18" s="52"/>
      <c r="P18" s="52"/>
      <c r="Q18" s="52"/>
      <c r="R18" s="52"/>
      <c r="S18" s="52"/>
      <c r="T18" s="35"/>
      <c r="U18" s="53">
        <f>SUM(K18:S18)</f>
        <v>0</v>
      </c>
      <c r="V18" s="35"/>
      <c r="W18" s="54"/>
      <c r="X18" s="54"/>
      <c r="Y18" s="54"/>
      <c r="Z18" s="54"/>
      <c r="AA18" s="54"/>
      <c r="AB18" s="54"/>
      <c r="AC18" s="54"/>
      <c r="AD18" s="54"/>
      <c r="AE18" s="54"/>
      <c r="AF18" s="35"/>
      <c r="AG18" s="30">
        <f>SUM(W18:AE18)</f>
        <v>0</v>
      </c>
      <c r="AH18" s="35"/>
      <c r="AI18" s="31">
        <f>AG18+U18</f>
        <v>0</v>
      </c>
      <c r="AJ18" s="55"/>
      <c r="AK18" s="157">
        <f>AI21</f>
        <v>0</v>
      </c>
    </row>
    <row r="19" spans="2:37">
      <c r="B19" s="158"/>
      <c r="C19" s="57"/>
      <c r="D19" s="57"/>
      <c r="E19" s="57"/>
      <c r="F19" s="57"/>
      <c r="G19" s="57"/>
      <c r="H19" s="1" t="s">
        <v>19</v>
      </c>
      <c r="I19" s="1"/>
      <c r="J19" s="57"/>
      <c r="K19" s="57" t="str">
        <f t="shared" ref="K19:S19" si="6">IFERROR($I18-K$5,"")</f>
        <v/>
      </c>
      <c r="L19" s="57" t="str">
        <f t="shared" si="6"/>
        <v/>
      </c>
      <c r="M19" s="57" t="str">
        <f t="shared" si="6"/>
        <v/>
      </c>
      <c r="N19" s="57" t="str">
        <f t="shared" si="6"/>
        <v/>
      </c>
      <c r="O19" s="57" t="str">
        <f t="shared" si="6"/>
        <v/>
      </c>
      <c r="P19" s="57" t="str">
        <f t="shared" si="6"/>
        <v/>
      </c>
      <c r="Q19" s="57" t="str">
        <f t="shared" si="6"/>
        <v/>
      </c>
      <c r="R19" s="57" t="str">
        <f t="shared" si="6"/>
        <v/>
      </c>
      <c r="S19" s="57" t="str">
        <f t="shared" si="6"/>
        <v/>
      </c>
      <c r="T19" s="57"/>
      <c r="U19" s="57"/>
      <c r="V19" s="57"/>
      <c r="W19" s="57" t="str">
        <f t="shared" ref="W19:AE19" si="7">IFERROR($I18-W$5,"")</f>
        <v/>
      </c>
      <c r="X19" s="57" t="str">
        <f t="shared" si="7"/>
        <v/>
      </c>
      <c r="Y19" s="57" t="str">
        <f t="shared" si="7"/>
        <v/>
      </c>
      <c r="Z19" s="57" t="str">
        <f t="shared" si="7"/>
        <v/>
      </c>
      <c r="AA19" s="57" t="str">
        <f t="shared" si="7"/>
        <v/>
      </c>
      <c r="AB19" s="57" t="str">
        <f t="shared" si="7"/>
        <v/>
      </c>
      <c r="AC19" s="57" t="str">
        <f t="shared" si="7"/>
        <v/>
      </c>
      <c r="AD19" s="57" t="str">
        <f t="shared" si="7"/>
        <v/>
      </c>
      <c r="AE19" s="57" t="str">
        <f t="shared" si="7"/>
        <v/>
      </c>
      <c r="AF19" s="57"/>
      <c r="AG19" s="57"/>
      <c r="AH19" s="57"/>
      <c r="AI19" s="57"/>
      <c r="AJ19" s="57"/>
      <c r="AK19" s="159"/>
    </row>
    <row r="20" spans="2:37">
      <c r="B20" s="158"/>
      <c r="C20" s="57"/>
      <c r="D20" s="57"/>
      <c r="E20" s="57"/>
      <c r="F20" s="57"/>
      <c r="G20" s="57"/>
      <c r="H20" s="176" t="s">
        <v>20</v>
      </c>
      <c r="I20" s="176"/>
      <c r="J20" s="57"/>
      <c r="K20" s="57" t="str">
        <f t="shared" ref="K20:S20" si="8">IF(K19="","",IF(K19&lt;0,0,IF(K19&lt;18,1,IF(K19&lt;36,2,3))))</f>
        <v/>
      </c>
      <c r="L20" s="57" t="str">
        <f t="shared" si="8"/>
        <v/>
      </c>
      <c r="M20" s="57" t="str">
        <f t="shared" si="8"/>
        <v/>
      </c>
      <c r="N20" s="57" t="str">
        <f t="shared" si="8"/>
        <v/>
      </c>
      <c r="O20" s="57" t="str">
        <f t="shared" si="8"/>
        <v/>
      </c>
      <c r="P20" s="57" t="str">
        <f t="shared" si="8"/>
        <v/>
      </c>
      <c r="Q20" s="57" t="str">
        <f t="shared" si="8"/>
        <v/>
      </c>
      <c r="R20" s="57" t="str">
        <f t="shared" si="8"/>
        <v/>
      </c>
      <c r="S20" s="57" t="str">
        <f t="shared" si="8"/>
        <v/>
      </c>
      <c r="T20" s="57"/>
      <c r="U20" s="57"/>
      <c r="V20" s="57"/>
      <c r="W20" s="57" t="str">
        <f t="shared" ref="W20:AE20" si="9">IF(W19="","",IF(W19&lt;0,0,IF(W19&lt;18,1,IF(W19&lt;36,2,3))))</f>
        <v/>
      </c>
      <c r="X20" s="57" t="str">
        <f t="shared" si="9"/>
        <v/>
      </c>
      <c r="Y20" s="57" t="str">
        <f t="shared" si="9"/>
        <v/>
      </c>
      <c r="Z20" s="57" t="str">
        <f t="shared" si="9"/>
        <v/>
      </c>
      <c r="AA20" s="57" t="str">
        <f t="shared" si="9"/>
        <v/>
      </c>
      <c r="AB20" s="57" t="str">
        <f t="shared" si="9"/>
        <v/>
      </c>
      <c r="AC20" s="57" t="str">
        <f t="shared" si="9"/>
        <v/>
      </c>
      <c r="AD20" s="57" t="str">
        <f t="shared" si="9"/>
        <v/>
      </c>
      <c r="AE20" s="57" t="str">
        <f t="shared" si="9"/>
        <v/>
      </c>
      <c r="AF20" s="57"/>
      <c r="AG20" s="57"/>
      <c r="AH20" s="57"/>
      <c r="AI20" s="57"/>
      <c r="AJ20" s="57"/>
      <c r="AK20" s="159"/>
    </row>
    <row r="21" spans="2:37">
      <c r="B21" s="160"/>
      <c r="C21" s="67"/>
      <c r="D21" s="67"/>
      <c r="E21" s="67"/>
      <c r="F21" s="67"/>
      <c r="G21" s="67"/>
      <c r="H21" s="177" t="s">
        <v>21</v>
      </c>
      <c r="I21" s="177"/>
      <c r="J21" s="63"/>
      <c r="K21" s="64" t="str">
        <f t="shared" ref="K21:S21" si="10">IFERROR(K18-K20,"")</f>
        <v/>
      </c>
      <c r="L21" s="64" t="str">
        <f t="shared" si="10"/>
        <v/>
      </c>
      <c r="M21" s="64" t="str">
        <f t="shared" si="10"/>
        <v/>
      </c>
      <c r="N21" s="64" t="str">
        <f t="shared" si="10"/>
        <v/>
      </c>
      <c r="O21" s="64" t="str">
        <f t="shared" si="10"/>
        <v/>
      </c>
      <c r="P21" s="64" t="str">
        <f t="shared" si="10"/>
        <v/>
      </c>
      <c r="Q21" s="64" t="str">
        <f t="shared" si="10"/>
        <v/>
      </c>
      <c r="R21" s="64" t="str">
        <f t="shared" si="10"/>
        <v/>
      </c>
      <c r="S21" s="64" t="str">
        <f t="shared" si="10"/>
        <v/>
      </c>
      <c r="T21" s="63"/>
      <c r="U21" s="64">
        <f>SUM(K21:S21)</f>
        <v>0</v>
      </c>
      <c r="V21" s="63"/>
      <c r="W21" s="64" t="str">
        <f t="shared" ref="W21:AE21" si="11">IFERROR(W18-W20,"")</f>
        <v/>
      </c>
      <c r="X21" s="64" t="str">
        <f t="shared" si="11"/>
        <v/>
      </c>
      <c r="Y21" s="64" t="str">
        <f t="shared" si="11"/>
        <v/>
      </c>
      <c r="Z21" s="64" t="str">
        <f t="shared" si="11"/>
        <v/>
      </c>
      <c r="AA21" s="64" t="str">
        <f t="shared" si="11"/>
        <v/>
      </c>
      <c r="AB21" s="64" t="str">
        <f t="shared" si="11"/>
        <v/>
      </c>
      <c r="AC21" s="64" t="str">
        <f t="shared" si="11"/>
        <v/>
      </c>
      <c r="AD21" s="64" t="str">
        <f t="shared" si="11"/>
        <v/>
      </c>
      <c r="AE21" s="64" t="str">
        <f t="shared" si="11"/>
        <v/>
      </c>
      <c r="AF21" s="63"/>
      <c r="AG21" s="65">
        <f>SUM(W21:AE21)</f>
        <v>0</v>
      </c>
      <c r="AH21" s="63"/>
      <c r="AI21" s="66">
        <f>AG21+U21</f>
        <v>0</v>
      </c>
      <c r="AJ21" s="67"/>
      <c r="AK21" s="161"/>
    </row>
    <row r="24" spans="2:37" ht="28.5">
      <c r="B24" s="150" t="s">
        <v>65</v>
      </c>
      <c r="C24" s="151" t="s">
        <v>66</v>
      </c>
      <c r="D24" s="151" t="s">
        <v>9</v>
      </c>
      <c r="E24" s="151" t="s">
        <v>11</v>
      </c>
      <c r="F24" s="151" t="s">
        <v>12</v>
      </c>
      <c r="G24" s="152" t="s">
        <v>13</v>
      </c>
      <c r="H24" s="152" t="s">
        <v>14</v>
      </c>
      <c r="I24" s="152" t="s">
        <v>15</v>
      </c>
      <c r="J24" s="40"/>
      <c r="K24" s="41">
        <v>1</v>
      </c>
      <c r="L24" s="41">
        <v>2</v>
      </c>
      <c r="M24" s="41">
        <v>3</v>
      </c>
      <c r="N24" s="41">
        <v>4</v>
      </c>
      <c r="O24" s="41">
        <v>5</v>
      </c>
      <c r="P24" s="41">
        <v>6</v>
      </c>
      <c r="Q24" s="41">
        <v>7</v>
      </c>
      <c r="R24" s="41">
        <v>8</v>
      </c>
      <c r="S24" s="41">
        <v>9</v>
      </c>
      <c r="T24" s="40"/>
      <c r="U24" s="41" t="s">
        <v>1</v>
      </c>
      <c r="V24" s="40"/>
      <c r="W24" s="41">
        <v>10</v>
      </c>
      <c r="X24" s="41">
        <v>11</v>
      </c>
      <c r="Y24" s="41">
        <v>12</v>
      </c>
      <c r="Z24" s="41">
        <v>13</v>
      </c>
      <c r="AA24" s="41">
        <v>14</v>
      </c>
      <c r="AB24" s="41">
        <v>15</v>
      </c>
      <c r="AC24" s="41">
        <v>16</v>
      </c>
      <c r="AD24" s="41">
        <v>17</v>
      </c>
      <c r="AE24" s="41">
        <v>18</v>
      </c>
      <c r="AF24" s="40"/>
      <c r="AG24" s="41" t="s">
        <v>2</v>
      </c>
      <c r="AH24" s="42"/>
      <c r="AI24" s="43" t="s">
        <v>3</v>
      </c>
      <c r="AJ24" s="44"/>
      <c r="AK24" s="73" t="s">
        <v>16</v>
      </c>
    </row>
    <row r="25" spans="2:37" ht="15">
      <c r="B25" s="153">
        <f>B18+1</f>
        <v>3</v>
      </c>
      <c r="C25" s="96"/>
      <c r="D25" s="96"/>
      <c r="E25" s="154" t="str">
        <f>IF(D25="K",#REF!,IF(D25="M",#REF!,"Błąd!!!"))</f>
        <v>Błąd!!!</v>
      </c>
      <c r="F25" s="154" t="str">
        <f>IF(D25="K",#REF!,IF(D25="M",#REF!,"Błąd!!!"))</f>
        <v>Błąd!!!</v>
      </c>
      <c r="G25" s="96"/>
      <c r="H25" s="155" t="str">
        <f>IF(G25="","X",(IFERROR(ROUND((G25*F25/113)+E25-$AI$4,0),"X")))</f>
        <v>X</v>
      </c>
      <c r="I25" s="156" t="str">
        <f>IF(G25="","X",IFERROR(ROUND(H25*3/4,0),"X"))</f>
        <v>X</v>
      </c>
      <c r="J25" s="35"/>
      <c r="K25" s="52"/>
      <c r="L25" s="52"/>
      <c r="M25" s="52"/>
      <c r="N25" s="52"/>
      <c r="O25" s="52"/>
      <c r="P25" s="52"/>
      <c r="Q25" s="52"/>
      <c r="R25" s="52"/>
      <c r="S25" s="52"/>
      <c r="T25" s="35"/>
      <c r="U25" s="53">
        <f>SUM(K25:S25)</f>
        <v>0</v>
      </c>
      <c r="V25" s="35"/>
      <c r="W25" s="54"/>
      <c r="X25" s="54"/>
      <c r="Y25" s="54"/>
      <c r="Z25" s="54"/>
      <c r="AA25" s="54"/>
      <c r="AB25" s="54"/>
      <c r="AC25" s="54"/>
      <c r="AD25" s="54"/>
      <c r="AE25" s="54"/>
      <c r="AF25" s="35"/>
      <c r="AG25" s="30">
        <f>SUM(W25:AE25)</f>
        <v>0</v>
      </c>
      <c r="AH25" s="35"/>
      <c r="AI25" s="31">
        <f>AG25+U25</f>
        <v>0</v>
      </c>
      <c r="AJ25" s="55"/>
      <c r="AK25" s="157">
        <f>AI28</f>
        <v>0</v>
      </c>
    </row>
    <row r="26" spans="2:37">
      <c r="B26" s="158"/>
      <c r="C26" s="57"/>
      <c r="D26" s="57"/>
      <c r="E26" s="57"/>
      <c r="F26" s="57"/>
      <c r="G26" s="57"/>
      <c r="H26" s="1" t="s">
        <v>19</v>
      </c>
      <c r="I26" s="1"/>
      <c r="J26" s="57"/>
      <c r="K26" s="57" t="str">
        <f t="shared" ref="K26:S26" si="12">IFERROR($I25-K$5,"")</f>
        <v/>
      </c>
      <c r="L26" s="57" t="str">
        <f t="shared" si="12"/>
        <v/>
      </c>
      <c r="M26" s="57" t="str">
        <f t="shared" si="12"/>
        <v/>
      </c>
      <c r="N26" s="57" t="str">
        <f t="shared" si="12"/>
        <v/>
      </c>
      <c r="O26" s="57" t="str">
        <f t="shared" si="12"/>
        <v/>
      </c>
      <c r="P26" s="57" t="str">
        <f t="shared" si="12"/>
        <v/>
      </c>
      <c r="Q26" s="57" t="str">
        <f t="shared" si="12"/>
        <v/>
      </c>
      <c r="R26" s="57" t="str">
        <f t="shared" si="12"/>
        <v/>
      </c>
      <c r="S26" s="57" t="str">
        <f t="shared" si="12"/>
        <v/>
      </c>
      <c r="T26" s="57"/>
      <c r="U26" s="57"/>
      <c r="V26" s="57"/>
      <c r="W26" s="57" t="str">
        <f t="shared" ref="W26:AE26" si="13">IFERROR($I25-W$5,"")</f>
        <v/>
      </c>
      <c r="X26" s="57" t="str">
        <f t="shared" si="13"/>
        <v/>
      </c>
      <c r="Y26" s="57" t="str">
        <f t="shared" si="13"/>
        <v/>
      </c>
      <c r="Z26" s="57" t="str">
        <f t="shared" si="13"/>
        <v/>
      </c>
      <c r="AA26" s="57" t="str">
        <f t="shared" si="13"/>
        <v/>
      </c>
      <c r="AB26" s="57" t="str">
        <f t="shared" si="13"/>
        <v/>
      </c>
      <c r="AC26" s="57" t="str">
        <f t="shared" si="13"/>
        <v/>
      </c>
      <c r="AD26" s="57" t="str">
        <f t="shared" si="13"/>
        <v/>
      </c>
      <c r="AE26" s="57" t="str">
        <f t="shared" si="13"/>
        <v/>
      </c>
      <c r="AF26" s="57"/>
      <c r="AG26" s="57"/>
      <c r="AH26" s="57"/>
      <c r="AI26" s="57"/>
      <c r="AJ26" s="57"/>
      <c r="AK26" s="159"/>
    </row>
    <row r="27" spans="2:37">
      <c r="B27" s="158"/>
      <c r="C27" s="57"/>
      <c r="D27" s="57"/>
      <c r="E27" s="57"/>
      <c r="F27" s="57"/>
      <c r="G27" s="57"/>
      <c r="H27" s="176" t="s">
        <v>20</v>
      </c>
      <c r="I27" s="176"/>
      <c r="J27" s="57"/>
      <c r="K27" s="57" t="str">
        <f t="shared" ref="K27:S27" si="14">IF(K26="","",IF(K26&lt;0,0,IF(K26&lt;18,1,IF(K26&lt;36,2,3))))</f>
        <v/>
      </c>
      <c r="L27" s="57" t="str">
        <f t="shared" si="14"/>
        <v/>
      </c>
      <c r="M27" s="57" t="str">
        <f t="shared" si="14"/>
        <v/>
      </c>
      <c r="N27" s="57" t="str">
        <f t="shared" si="14"/>
        <v/>
      </c>
      <c r="O27" s="57" t="str">
        <f t="shared" si="14"/>
        <v/>
      </c>
      <c r="P27" s="57" t="str">
        <f t="shared" si="14"/>
        <v/>
      </c>
      <c r="Q27" s="57" t="str">
        <f t="shared" si="14"/>
        <v/>
      </c>
      <c r="R27" s="57" t="str">
        <f t="shared" si="14"/>
        <v/>
      </c>
      <c r="S27" s="57" t="str">
        <f t="shared" si="14"/>
        <v/>
      </c>
      <c r="T27" s="57"/>
      <c r="U27" s="57"/>
      <c r="V27" s="57"/>
      <c r="W27" s="57" t="str">
        <f t="shared" ref="W27:AE27" si="15">IF(W26="","",IF(W26&lt;0,0,IF(W26&lt;18,1,IF(W26&lt;36,2,3))))</f>
        <v/>
      </c>
      <c r="X27" s="57" t="str">
        <f t="shared" si="15"/>
        <v/>
      </c>
      <c r="Y27" s="57" t="str">
        <f t="shared" si="15"/>
        <v/>
      </c>
      <c r="Z27" s="57" t="str">
        <f t="shared" si="15"/>
        <v/>
      </c>
      <c r="AA27" s="57" t="str">
        <f t="shared" si="15"/>
        <v/>
      </c>
      <c r="AB27" s="57" t="str">
        <f t="shared" si="15"/>
        <v/>
      </c>
      <c r="AC27" s="57" t="str">
        <f t="shared" si="15"/>
        <v/>
      </c>
      <c r="AD27" s="57" t="str">
        <f t="shared" si="15"/>
        <v/>
      </c>
      <c r="AE27" s="57" t="str">
        <f t="shared" si="15"/>
        <v/>
      </c>
      <c r="AF27" s="57"/>
      <c r="AG27" s="57"/>
      <c r="AH27" s="57"/>
      <c r="AI27" s="57"/>
      <c r="AJ27" s="57"/>
      <c r="AK27" s="159"/>
    </row>
    <row r="28" spans="2:37">
      <c r="B28" s="160"/>
      <c r="C28" s="67"/>
      <c r="D28" s="67"/>
      <c r="E28" s="67"/>
      <c r="F28" s="67"/>
      <c r="G28" s="67"/>
      <c r="H28" s="177" t="s">
        <v>21</v>
      </c>
      <c r="I28" s="177"/>
      <c r="J28" s="63"/>
      <c r="K28" s="64" t="str">
        <f t="shared" ref="K28:S28" si="16">IFERROR(K25-K27,"")</f>
        <v/>
      </c>
      <c r="L28" s="64" t="str">
        <f t="shared" si="16"/>
        <v/>
      </c>
      <c r="M28" s="64" t="str">
        <f t="shared" si="16"/>
        <v/>
      </c>
      <c r="N28" s="64" t="str">
        <f t="shared" si="16"/>
        <v/>
      </c>
      <c r="O28" s="64" t="str">
        <f t="shared" si="16"/>
        <v/>
      </c>
      <c r="P28" s="64" t="str">
        <f t="shared" si="16"/>
        <v/>
      </c>
      <c r="Q28" s="64" t="str">
        <f t="shared" si="16"/>
        <v/>
      </c>
      <c r="R28" s="64" t="str">
        <f t="shared" si="16"/>
        <v/>
      </c>
      <c r="S28" s="64" t="str">
        <f t="shared" si="16"/>
        <v/>
      </c>
      <c r="T28" s="63"/>
      <c r="U28" s="64">
        <f>SUM(K28:S28)</f>
        <v>0</v>
      </c>
      <c r="V28" s="63"/>
      <c r="W28" s="64" t="str">
        <f t="shared" ref="W28:AE28" si="17">IFERROR(W25-W27,"")</f>
        <v/>
      </c>
      <c r="X28" s="64" t="str">
        <f t="shared" si="17"/>
        <v/>
      </c>
      <c r="Y28" s="64" t="str">
        <f t="shared" si="17"/>
        <v/>
      </c>
      <c r="Z28" s="64" t="str">
        <f t="shared" si="17"/>
        <v/>
      </c>
      <c r="AA28" s="64" t="str">
        <f t="shared" si="17"/>
        <v/>
      </c>
      <c r="AB28" s="64" t="str">
        <f t="shared" si="17"/>
        <v/>
      </c>
      <c r="AC28" s="64" t="str">
        <f t="shared" si="17"/>
        <v/>
      </c>
      <c r="AD28" s="64" t="str">
        <f t="shared" si="17"/>
        <v/>
      </c>
      <c r="AE28" s="64" t="str">
        <f t="shared" si="17"/>
        <v/>
      </c>
      <c r="AF28" s="63"/>
      <c r="AG28" s="65">
        <f>SUM(W28:AE28)</f>
        <v>0</v>
      </c>
      <c r="AH28" s="63"/>
      <c r="AI28" s="66">
        <f>AG28+U28</f>
        <v>0</v>
      </c>
      <c r="AJ28" s="67"/>
      <c r="AK28" s="161"/>
    </row>
    <row r="31" spans="2:37" ht="28.5">
      <c r="B31" s="150" t="s">
        <v>65</v>
      </c>
      <c r="C31" s="151" t="s">
        <v>66</v>
      </c>
      <c r="D31" s="151" t="s">
        <v>9</v>
      </c>
      <c r="E31" s="151" t="s">
        <v>11</v>
      </c>
      <c r="F31" s="151" t="s">
        <v>12</v>
      </c>
      <c r="G31" s="152" t="s">
        <v>13</v>
      </c>
      <c r="H31" s="152" t="s">
        <v>14</v>
      </c>
      <c r="I31" s="152" t="s">
        <v>15</v>
      </c>
      <c r="J31" s="40"/>
      <c r="K31" s="41">
        <v>1</v>
      </c>
      <c r="L31" s="41">
        <v>2</v>
      </c>
      <c r="M31" s="41">
        <v>3</v>
      </c>
      <c r="N31" s="41">
        <v>4</v>
      </c>
      <c r="O31" s="41">
        <v>5</v>
      </c>
      <c r="P31" s="41">
        <v>6</v>
      </c>
      <c r="Q31" s="41">
        <v>7</v>
      </c>
      <c r="R31" s="41">
        <v>8</v>
      </c>
      <c r="S31" s="41">
        <v>9</v>
      </c>
      <c r="T31" s="40"/>
      <c r="U31" s="41" t="s">
        <v>1</v>
      </c>
      <c r="V31" s="40"/>
      <c r="W31" s="41">
        <v>10</v>
      </c>
      <c r="X31" s="41">
        <v>11</v>
      </c>
      <c r="Y31" s="41">
        <v>12</v>
      </c>
      <c r="Z31" s="41">
        <v>13</v>
      </c>
      <c r="AA31" s="41">
        <v>14</v>
      </c>
      <c r="AB31" s="41">
        <v>15</v>
      </c>
      <c r="AC31" s="41">
        <v>16</v>
      </c>
      <c r="AD31" s="41">
        <v>17</v>
      </c>
      <c r="AE31" s="41">
        <v>18</v>
      </c>
      <c r="AF31" s="40"/>
      <c r="AG31" s="41" t="s">
        <v>2</v>
      </c>
      <c r="AH31" s="42"/>
      <c r="AI31" s="43" t="s">
        <v>3</v>
      </c>
      <c r="AJ31" s="44"/>
      <c r="AK31" s="73" t="s">
        <v>16</v>
      </c>
    </row>
    <row r="32" spans="2:37" ht="15">
      <c r="B32" s="153">
        <f>B25+1</f>
        <v>4</v>
      </c>
      <c r="C32" s="96"/>
      <c r="D32" s="96"/>
      <c r="E32" s="154" t="str">
        <f>IF(D32="K",#REF!,IF(D32="M",#REF!,"Błąd!!!"))</f>
        <v>Błąd!!!</v>
      </c>
      <c r="F32" s="154" t="str">
        <f>IF(D32="K",#REF!,IF(D32="M",#REF!,"Błąd!!!"))</f>
        <v>Błąd!!!</v>
      </c>
      <c r="G32" s="96"/>
      <c r="H32" s="155" t="str">
        <f>IF(G32="","X",(IFERROR(ROUND((G32*F32/113)+E32-$AI$4,0),"X")))</f>
        <v>X</v>
      </c>
      <c r="I32" s="156" t="str">
        <f>IF(G32="","X",IFERROR(ROUND(H32*3/4,0),"X"))</f>
        <v>X</v>
      </c>
      <c r="J32" s="35"/>
      <c r="K32" s="52"/>
      <c r="L32" s="52"/>
      <c r="M32" s="52"/>
      <c r="N32" s="52"/>
      <c r="O32" s="52"/>
      <c r="P32" s="52"/>
      <c r="Q32" s="52"/>
      <c r="R32" s="52"/>
      <c r="S32" s="52"/>
      <c r="T32" s="35"/>
      <c r="U32" s="53">
        <f>SUM(K32:S32)</f>
        <v>0</v>
      </c>
      <c r="V32" s="35"/>
      <c r="W32" s="54"/>
      <c r="X32" s="54"/>
      <c r="Y32" s="54"/>
      <c r="Z32" s="54"/>
      <c r="AA32" s="54"/>
      <c r="AB32" s="54"/>
      <c r="AC32" s="54"/>
      <c r="AD32" s="54"/>
      <c r="AE32" s="54"/>
      <c r="AF32" s="35"/>
      <c r="AG32" s="30">
        <f>SUM(W32:AE32)</f>
        <v>0</v>
      </c>
      <c r="AH32" s="35"/>
      <c r="AI32" s="31">
        <f>AG32+U32</f>
        <v>0</v>
      </c>
      <c r="AJ32" s="55"/>
      <c r="AK32" s="157">
        <f>AI35</f>
        <v>0</v>
      </c>
    </row>
    <row r="33" spans="2:37">
      <c r="B33" s="158"/>
      <c r="C33" s="57"/>
      <c r="D33" s="57"/>
      <c r="E33" s="57"/>
      <c r="F33" s="57"/>
      <c r="G33" s="57"/>
      <c r="H33" s="1" t="s">
        <v>19</v>
      </c>
      <c r="I33" s="1"/>
      <c r="J33" s="57"/>
      <c r="K33" s="57" t="str">
        <f t="shared" ref="K33:S33" si="18">IFERROR($I32-K$5,"")</f>
        <v/>
      </c>
      <c r="L33" s="57" t="str">
        <f t="shared" si="18"/>
        <v/>
      </c>
      <c r="M33" s="57" t="str">
        <f t="shared" si="18"/>
        <v/>
      </c>
      <c r="N33" s="57" t="str">
        <f t="shared" si="18"/>
        <v/>
      </c>
      <c r="O33" s="57" t="str">
        <f t="shared" si="18"/>
        <v/>
      </c>
      <c r="P33" s="57" t="str">
        <f t="shared" si="18"/>
        <v/>
      </c>
      <c r="Q33" s="57" t="str">
        <f t="shared" si="18"/>
        <v/>
      </c>
      <c r="R33" s="57" t="str">
        <f t="shared" si="18"/>
        <v/>
      </c>
      <c r="S33" s="57" t="str">
        <f t="shared" si="18"/>
        <v/>
      </c>
      <c r="T33" s="57"/>
      <c r="U33" s="57"/>
      <c r="V33" s="57"/>
      <c r="W33" s="57" t="str">
        <f t="shared" ref="W33:AE33" si="19">IFERROR($I32-W$5,"")</f>
        <v/>
      </c>
      <c r="X33" s="57" t="str">
        <f t="shared" si="19"/>
        <v/>
      </c>
      <c r="Y33" s="57" t="str">
        <f t="shared" si="19"/>
        <v/>
      </c>
      <c r="Z33" s="57" t="str">
        <f t="shared" si="19"/>
        <v/>
      </c>
      <c r="AA33" s="57" t="str">
        <f t="shared" si="19"/>
        <v/>
      </c>
      <c r="AB33" s="57" t="str">
        <f t="shared" si="19"/>
        <v/>
      </c>
      <c r="AC33" s="57" t="str">
        <f t="shared" si="19"/>
        <v/>
      </c>
      <c r="AD33" s="57" t="str">
        <f t="shared" si="19"/>
        <v/>
      </c>
      <c r="AE33" s="57" t="str">
        <f t="shared" si="19"/>
        <v/>
      </c>
      <c r="AF33" s="57"/>
      <c r="AG33" s="57"/>
      <c r="AH33" s="57"/>
      <c r="AI33" s="57"/>
      <c r="AJ33" s="57"/>
      <c r="AK33" s="159"/>
    </row>
    <row r="34" spans="2:37">
      <c r="B34" s="158"/>
      <c r="C34" s="57"/>
      <c r="D34" s="57"/>
      <c r="E34" s="57"/>
      <c r="F34" s="57"/>
      <c r="G34" s="57"/>
      <c r="H34" s="176" t="s">
        <v>20</v>
      </c>
      <c r="I34" s="176"/>
      <c r="J34" s="57"/>
      <c r="K34" s="57" t="str">
        <f t="shared" ref="K34:S34" si="20">IF(K33="","",IF(K33&lt;0,0,IF(K33&lt;18,1,IF(K33&lt;36,2,3))))</f>
        <v/>
      </c>
      <c r="L34" s="57" t="str">
        <f t="shared" si="20"/>
        <v/>
      </c>
      <c r="M34" s="57" t="str">
        <f t="shared" si="20"/>
        <v/>
      </c>
      <c r="N34" s="57" t="str">
        <f t="shared" si="20"/>
        <v/>
      </c>
      <c r="O34" s="57" t="str">
        <f t="shared" si="20"/>
        <v/>
      </c>
      <c r="P34" s="57" t="str">
        <f t="shared" si="20"/>
        <v/>
      </c>
      <c r="Q34" s="57" t="str">
        <f t="shared" si="20"/>
        <v/>
      </c>
      <c r="R34" s="57" t="str">
        <f t="shared" si="20"/>
        <v/>
      </c>
      <c r="S34" s="57" t="str">
        <f t="shared" si="20"/>
        <v/>
      </c>
      <c r="T34" s="57"/>
      <c r="U34" s="57"/>
      <c r="V34" s="57"/>
      <c r="W34" s="57" t="str">
        <f t="shared" ref="W34:AE34" si="21">IF(W33="","",IF(W33&lt;0,0,IF(W33&lt;18,1,IF(W33&lt;36,2,3))))</f>
        <v/>
      </c>
      <c r="X34" s="57" t="str">
        <f t="shared" si="21"/>
        <v/>
      </c>
      <c r="Y34" s="57" t="str">
        <f t="shared" si="21"/>
        <v/>
      </c>
      <c r="Z34" s="57" t="str">
        <f t="shared" si="21"/>
        <v/>
      </c>
      <c r="AA34" s="57" t="str">
        <f t="shared" si="21"/>
        <v/>
      </c>
      <c r="AB34" s="57" t="str">
        <f t="shared" si="21"/>
        <v/>
      </c>
      <c r="AC34" s="57" t="str">
        <f t="shared" si="21"/>
        <v/>
      </c>
      <c r="AD34" s="57" t="str">
        <f t="shared" si="21"/>
        <v/>
      </c>
      <c r="AE34" s="57" t="str">
        <f t="shared" si="21"/>
        <v/>
      </c>
      <c r="AF34" s="57"/>
      <c r="AG34" s="57"/>
      <c r="AH34" s="57"/>
      <c r="AI34" s="57"/>
      <c r="AJ34" s="57"/>
      <c r="AK34" s="159"/>
    </row>
    <row r="35" spans="2:37">
      <c r="B35" s="160"/>
      <c r="C35" s="67"/>
      <c r="D35" s="67"/>
      <c r="E35" s="67"/>
      <c r="F35" s="67"/>
      <c r="G35" s="67"/>
      <c r="H35" s="177" t="s">
        <v>21</v>
      </c>
      <c r="I35" s="177"/>
      <c r="J35" s="63"/>
      <c r="K35" s="64" t="str">
        <f t="shared" ref="K35:S35" si="22">IFERROR(K32-K34,"")</f>
        <v/>
      </c>
      <c r="L35" s="64" t="str">
        <f t="shared" si="22"/>
        <v/>
      </c>
      <c r="M35" s="64" t="str">
        <f t="shared" si="22"/>
        <v/>
      </c>
      <c r="N35" s="64" t="str">
        <f t="shared" si="22"/>
        <v/>
      </c>
      <c r="O35" s="64" t="str">
        <f t="shared" si="22"/>
        <v/>
      </c>
      <c r="P35" s="64" t="str">
        <f t="shared" si="22"/>
        <v/>
      </c>
      <c r="Q35" s="64" t="str">
        <f t="shared" si="22"/>
        <v/>
      </c>
      <c r="R35" s="64" t="str">
        <f t="shared" si="22"/>
        <v/>
      </c>
      <c r="S35" s="64" t="str">
        <f t="shared" si="22"/>
        <v/>
      </c>
      <c r="T35" s="63"/>
      <c r="U35" s="64">
        <f>SUM(K35:S35)</f>
        <v>0</v>
      </c>
      <c r="V35" s="63"/>
      <c r="W35" s="64" t="str">
        <f t="shared" ref="W35:AE35" si="23">IFERROR(W32-W34,"")</f>
        <v/>
      </c>
      <c r="X35" s="64" t="str">
        <f t="shared" si="23"/>
        <v/>
      </c>
      <c r="Y35" s="64" t="str">
        <f t="shared" si="23"/>
        <v/>
      </c>
      <c r="Z35" s="64" t="str">
        <f t="shared" si="23"/>
        <v/>
      </c>
      <c r="AA35" s="64" t="str">
        <f t="shared" si="23"/>
        <v/>
      </c>
      <c r="AB35" s="64" t="str">
        <f t="shared" si="23"/>
        <v/>
      </c>
      <c r="AC35" s="64" t="str">
        <f t="shared" si="23"/>
        <v/>
      </c>
      <c r="AD35" s="64" t="str">
        <f t="shared" si="23"/>
        <v/>
      </c>
      <c r="AE35" s="64" t="str">
        <f t="shared" si="23"/>
        <v/>
      </c>
      <c r="AF35" s="63"/>
      <c r="AG35" s="65">
        <f>SUM(W35:AE35)</f>
        <v>0</v>
      </c>
      <c r="AH35" s="63"/>
      <c r="AI35" s="66">
        <f>AG35+U35</f>
        <v>0</v>
      </c>
      <c r="AJ35" s="67"/>
      <c r="AK35" s="161"/>
    </row>
    <row r="38" spans="2:37">
      <c r="D38" s="8" t="str">
        <f>IF(AI11=0,"",C11)</f>
        <v/>
      </c>
      <c r="E38" s="8"/>
      <c r="F38" s="8"/>
      <c r="G38" s="8"/>
      <c r="H38" s="8"/>
      <c r="I38" s="8"/>
      <c r="K38" t="str">
        <f t="shared" ref="K38:S38" si="24">IF(K11="","",K14)</f>
        <v/>
      </c>
      <c r="L38" t="str">
        <f t="shared" si="24"/>
        <v/>
      </c>
      <c r="M38" t="str">
        <f t="shared" si="24"/>
        <v/>
      </c>
      <c r="N38" t="str">
        <f t="shared" si="24"/>
        <v/>
      </c>
      <c r="O38" t="str">
        <f t="shared" si="24"/>
        <v/>
      </c>
      <c r="P38" t="str">
        <f t="shared" si="24"/>
        <v/>
      </c>
      <c r="Q38" t="str">
        <f t="shared" si="24"/>
        <v/>
      </c>
      <c r="R38" t="str">
        <f t="shared" si="24"/>
        <v/>
      </c>
      <c r="S38" t="str">
        <f t="shared" si="24"/>
        <v/>
      </c>
      <c r="W38" t="str">
        <f t="shared" ref="W38:AE38" si="25">IF(W11="","",W14)</f>
        <v/>
      </c>
      <c r="X38" t="str">
        <f t="shared" si="25"/>
        <v/>
      </c>
      <c r="Y38" t="str">
        <f t="shared" si="25"/>
        <v/>
      </c>
      <c r="Z38" t="str">
        <f t="shared" si="25"/>
        <v/>
      </c>
      <c r="AA38" t="str">
        <f t="shared" si="25"/>
        <v/>
      </c>
      <c r="AB38" t="str">
        <f t="shared" si="25"/>
        <v/>
      </c>
      <c r="AC38" t="str">
        <f t="shared" si="25"/>
        <v/>
      </c>
      <c r="AD38" t="str">
        <f t="shared" si="25"/>
        <v/>
      </c>
      <c r="AE38" t="str">
        <f t="shared" si="25"/>
        <v/>
      </c>
    </row>
    <row r="39" spans="2:37">
      <c r="D39" s="8" t="str">
        <f>IF(AI18=0,"",C18)</f>
        <v/>
      </c>
      <c r="E39" s="8"/>
      <c r="F39" s="8"/>
      <c r="G39" s="8"/>
      <c r="H39" s="8"/>
      <c r="I39" s="8"/>
      <c r="K39" t="str">
        <f t="shared" ref="K39:S39" si="26">IF(K18="","",K21)</f>
        <v/>
      </c>
      <c r="L39" t="str">
        <f t="shared" si="26"/>
        <v/>
      </c>
      <c r="M39" t="str">
        <f t="shared" si="26"/>
        <v/>
      </c>
      <c r="N39" t="str">
        <f t="shared" si="26"/>
        <v/>
      </c>
      <c r="O39" t="str">
        <f t="shared" si="26"/>
        <v/>
      </c>
      <c r="P39" t="str">
        <f t="shared" si="26"/>
        <v/>
      </c>
      <c r="Q39" t="str">
        <f t="shared" si="26"/>
        <v/>
      </c>
      <c r="R39" t="str">
        <f t="shared" si="26"/>
        <v/>
      </c>
      <c r="S39" t="str">
        <f t="shared" si="26"/>
        <v/>
      </c>
      <c r="W39" t="str">
        <f t="shared" ref="W39:AE39" si="27">IF(W18="","",W21)</f>
        <v/>
      </c>
      <c r="X39" t="str">
        <f t="shared" si="27"/>
        <v/>
      </c>
      <c r="Y39" t="str">
        <f t="shared" si="27"/>
        <v/>
      </c>
      <c r="Z39" t="str">
        <f t="shared" si="27"/>
        <v/>
      </c>
      <c r="AA39" t="str">
        <f t="shared" si="27"/>
        <v/>
      </c>
      <c r="AB39" t="str">
        <f t="shared" si="27"/>
        <v/>
      </c>
      <c r="AC39" t="str">
        <f t="shared" si="27"/>
        <v/>
      </c>
      <c r="AD39" t="str">
        <f t="shared" si="27"/>
        <v/>
      </c>
      <c r="AE39" t="str">
        <f t="shared" si="27"/>
        <v/>
      </c>
    </row>
    <row r="40" spans="2:37">
      <c r="D40" s="8" t="str">
        <f>IF(AI25=0,"",C25)</f>
        <v/>
      </c>
      <c r="E40" s="8"/>
      <c r="F40" s="8"/>
      <c r="G40" s="8"/>
      <c r="H40" s="8"/>
      <c r="I40" s="8"/>
      <c r="K40" t="str">
        <f t="shared" ref="K40:S40" si="28">IF(K25="","",K28)</f>
        <v/>
      </c>
      <c r="L40" t="str">
        <f t="shared" si="28"/>
        <v/>
      </c>
      <c r="M40" t="str">
        <f t="shared" si="28"/>
        <v/>
      </c>
      <c r="N40" t="str">
        <f t="shared" si="28"/>
        <v/>
      </c>
      <c r="O40" t="str">
        <f t="shared" si="28"/>
        <v/>
      </c>
      <c r="P40" t="str">
        <f t="shared" si="28"/>
        <v/>
      </c>
      <c r="Q40" t="str">
        <f t="shared" si="28"/>
        <v/>
      </c>
      <c r="R40" t="str">
        <f t="shared" si="28"/>
        <v/>
      </c>
      <c r="S40" t="str">
        <f t="shared" si="28"/>
        <v/>
      </c>
      <c r="W40" t="str">
        <f t="shared" ref="W40:AE40" si="29">IF(W25="","",W28)</f>
        <v/>
      </c>
      <c r="X40" t="str">
        <f t="shared" si="29"/>
        <v/>
      </c>
      <c r="Y40" t="str">
        <f t="shared" si="29"/>
        <v/>
      </c>
      <c r="Z40" t="str">
        <f t="shared" si="29"/>
        <v/>
      </c>
      <c r="AA40" t="str">
        <f t="shared" si="29"/>
        <v/>
      </c>
      <c r="AB40" t="str">
        <f t="shared" si="29"/>
        <v/>
      </c>
      <c r="AC40" t="str">
        <f t="shared" si="29"/>
        <v/>
      </c>
      <c r="AD40" t="str">
        <f t="shared" si="29"/>
        <v/>
      </c>
      <c r="AE40" t="str">
        <f t="shared" si="29"/>
        <v/>
      </c>
    </row>
    <row r="41" spans="2:37" ht="15">
      <c r="D41" s="8" t="str">
        <f>IF(AI32=0,"",C32)</f>
        <v/>
      </c>
      <c r="E41" s="8"/>
      <c r="F41" s="8"/>
      <c r="G41" s="8"/>
      <c r="H41" s="8"/>
      <c r="I41" s="8"/>
      <c r="K41" t="str">
        <f t="shared" ref="K41:S41" si="30">IF(K32="","",K35)</f>
        <v/>
      </c>
      <c r="L41" t="str">
        <f t="shared" si="30"/>
        <v/>
      </c>
      <c r="M41" t="str">
        <f t="shared" si="30"/>
        <v/>
      </c>
      <c r="N41" t="str">
        <f t="shared" si="30"/>
        <v/>
      </c>
      <c r="O41" t="str">
        <f t="shared" si="30"/>
        <v/>
      </c>
      <c r="P41" t="str">
        <f t="shared" si="30"/>
        <v/>
      </c>
      <c r="Q41" t="str">
        <f t="shared" si="30"/>
        <v/>
      </c>
      <c r="R41" t="str">
        <f t="shared" si="30"/>
        <v/>
      </c>
      <c r="S41" t="str">
        <f t="shared" si="30"/>
        <v/>
      </c>
      <c r="W41" t="str">
        <f t="shared" ref="W41:AF41" si="31">IF(W32="","",W35)</f>
        <v/>
      </c>
      <c r="X41" t="str">
        <f t="shared" si="31"/>
        <v/>
      </c>
      <c r="Y41" t="str">
        <f t="shared" si="31"/>
        <v/>
      </c>
      <c r="Z41" t="str">
        <f t="shared" si="31"/>
        <v/>
      </c>
      <c r="AA41" t="str">
        <f t="shared" si="31"/>
        <v/>
      </c>
      <c r="AB41" t="str">
        <f t="shared" si="31"/>
        <v/>
      </c>
      <c r="AC41" t="str">
        <f t="shared" si="31"/>
        <v/>
      </c>
      <c r="AD41" t="str">
        <f t="shared" si="31"/>
        <v/>
      </c>
      <c r="AE41" t="str">
        <f t="shared" si="31"/>
        <v/>
      </c>
      <c r="AF41" t="str">
        <f t="shared" si="31"/>
        <v/>
      </c>
      <c r="AI41" s="178" t="s">
        <v>67</v>
      </c>
      <c r="AJ41" s="178"/>
      <c r="AK41" s="178"/>
    </row>
    <row r="42" spans="2:37" ht="6" customHeight="1">
      <c r="D42" s="87"/>
      <c r="E42" s="87"/>
      <c r="F42" s="87"/>
      <c r="G42" s="87"/>
      <c r="H42" s="87"/>
      <c r="I42" s="87"/>
      <c r="AI42" s="162"/>
      <c r="AJ42" s="162"/>
      <c r="AK42" s="162"/>
    </row>
    <row r="43" spans="2:37" ht="18">
      <c r="D43" s="3">
        <f>IF(AND(AI11=0,NOT(C4="")),"",C4)</f>
        <v>0</v>
      </c>
      <c r="E43" s="3"/>
      <c r="F43" s="3"/>
      <c r="G43" s="3"/>
      <c r="H43" s="3"/>
      <c r="I43" s="3"/>
      <c r="K43" t="str">
        <f t="shared" ref="K43:S43" si="32">IF(K38="","",SUM(K38:K41)-MAX(K38:K41))</f>
        <v/>
      </c>
      <c r="L43" t="str">
        <f t="shared" si="32"/>
        <v/>
      </c>
      <c r="M43" t="str">
        <f t="shared" si="32"/>
        <v/>
      </c>
      <c r="N43" t="str">
        <f t="shared" si="32"/>
        <v/>
      </c>
      <c r="O43" t="str">
        <f t="shared" si="32"/>
        <v/>
      </c>
      <c r="P43" t="str">
        <f t="shared" si="32"/>
        <v/>
      </c>
      <c r="Q43" t="str">
        <f t="shared" si="32"/>
        <v/>
      </c>
      <c r="R43" t="str">
        <f t="shared" si="32"/>
        <v/>
      </c>
      <c r="S43" t="str">
        <f t="shared" si="32"/>
        <v/>
      </c>
      <c r="W43" t="str">
        <f t="shared" ref="W43:AE43" si="33">IF(W38="","",SUM(W38:W41)-MAX(W38:W41))</f>
        <v/>
      </c>
      <c r="X43" t="str">
        <f t="shared" si="33"/>
        <v/>
      </c>
      <c r="Y43" t="str">
        <f t="shared" si="33"/>
        <v/>
      </c>
      <c r="Z43" t="str">
        <f t="shared" si="33"/>
        <v/>
      </c>
      <c r="AA43" t="str">
        <f t="shared" si="33"/>
        <v/>
      </c>
      <c r="AB43" t="str">
        <f t="shared" si="33"/>
        <v/>
      </c>
      <c r="AC43" t="str">
        <f t="shared" si="33"/>
        <v/>
      </c>
      <c r="AD43" t="str">
        <f t="shared" si="33"/>
        <v/>
      </c>
      <c r="AE43" t="str">
        <f t="shared" si="33"/>
        <v/>
      </c>
      <c r="AI43" s="162"/>
      <c r="AJ43" s="162"/>
      <c r="AK43" s="163">
        <f>SUM(W43:AE43,K43:S43)</f>
        <v>0</v>
      </c>
    </row>
  </sheetData>
  <sheetProtection sheet="1" objects="1" scenarios="1"/>
  <mergeCells count="18">
    <mergeCell ref="D41:I41"/>
    <mergeCell ref="AI41:AK41"/>
    <mergeCell ref="D43:I43"/>
    <mergeCell ref="H34:I34"/>
    <mergeCell ref="H35:I35"/>
    <mergeCell ref="D38:I38"/>
    <mergeCell ref="D39:I39"/>
    <mergeCell ref="D40:I40"/>
    <mergeCell ref="H21:I21"/>
    <mergeCell ref="H26:I26"/>
    <mergeCell ref="H27:I27"/>
    <mergeCell ref="H28:I28"/>
    <mergeCell ref="H33:I33"/>
    <mergeCell ref="H12:I12"/>
    <mergeCell ref="H13:I13"/>
    <mergeCell ref="H14:I14"/>
    <mergeCell ref="H19:I19"/>
    <mergeCell ref="H20:I20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zoomScale="86" zoomScaleNormal="86" workbookViewId="0">
      <selection activeCell="K23" sqref="K23"/>
    </sheetView>
  </sheetViews>
  <sheetFormatPr defaultColWidth="10.5" defaultRowHeight="18"/>
  <cols>
    <col min="1" max="1" width="6.5" style="17" customWidth="1"/>
    <col min="2" max="2" width="26.625" style="164" customWidth="1"/>
    <col min="3" max="3" width="10.5" style="165"/>
    <col min="4" max="4" width="7" style="165" customWidth="1"/>
    <col min="5" max="5" width="22.5" customWidth="1"/>
  </cols>
  <sheetData>
    <row r="1" spans="1:8">
      <c r="A1" s="17">
        <v>1</v>
      </c>
      <c r="B1" s="2" t="s">
        <v>35</v>
      </c>
      <c r="C1" s="2"/>
      <c r="E1" s="2" t="s">
        <v>37</v>
      </c>
      <c r="F1" s="2"/>
      <c r="G1" s="2"/>
      <c r="H1" s="2"/>
    </row>
    <row r="2" spans="1:8">
      <c r="A2" s="17">
        <v>2</v>
      </c>
      <c r="B2" s="127"/>
      <c r="C2" s="127"/>
      <c r="E2" s="132"/>
      <c r="F2" s="133" t="s">
        <v>40</v>
      </c>
      <c r="G2" s="134" t="s">
        <v>41</v>
      </c>
      <c r="H2" s="134" t="s">
        <v>42</v>
      </c>
    </row>
    <row r="3" spans="1:8">
      <c r="A3" s="17">
        <v>3</v>
      </c>
      <c r="B3" s="135" t="s">
        <v>43</v>
      </c>
      <c r="C3" s="166">
        <v>66</v>
      </c>
      <c r="E3" s="135" t="s">
        <v>44</v>
      </c>
      <c r="F3" s="167">
        <v>21</v>
      </c>
      <c r="G3" s="166">
        <v>67</v>
      </c>
      <c r="H3" s="134">
        <f t="shared" ref="H3:H24" si="0">G3-F3</f>
        <v>46</v>
      </c>
    </row>
    <row r="4" spans="1:8">
      <c r="A4" s="17">
        <v>4</v>
      </c>
      <c r="B4" s="135" t="s">
        <v>45</v>
      </c>
      <c r="C4" s="166">
        <v>66</v>
      </c>
      <c r="E4" s="137" t="s">
        <v>30</v>
      </c>
      <c r="F4" s="167">
        <v>22.5</v>
      </c>
      <c r="G4" s="166">
        <v>71</v>
      </c>
      <c r="H4" s="134">
        <f t="shared" si="0"/>
        <v>48.5</v>
      </c>
    </row>
    <row r="5" spans="1:8">
      <c r="A5" s="17">
        <v>5</v>
      </c>
      <c r="B5" s="139" t="s">
        <v>47</v>
      </c>
      <c r="C5" s="166">
        <v>66</v>
      </c>
      <c r="E5" s="135" t="s">
        <v>48</v>
      </c>
      <c r="F5" s="167">
        <v>17</v>
      </c>
      <c r="G5" s="166">
        <v>67</v>
      </c>
      <c r="H5" s="134">
        <f t="shared" si="0"/>
        <v>50</v>
      </c>
    </row>
    <row r="6" spans="1:8">
      <c r="A6" s="17">
        <v>6</v>
      </c>
      <c r="B6" s="135" t="s">
        <v>48</v>
      </c>
      <c r="C6" s="166">
        <v>67</v>
      </c>
      <c r="E6" s="139" t="s">
        <v>50</v>
      </c>
      <c r="F6" s="167">
        <v>29</v>
      </c>
      <c r="G6" s="166">
        <v>80</v>
      </c>
      <c r="H6" s="134">
        <f t="shared" si="0"/>
        <v>51</v>
      </c>
    </row>
    <row r="7" spans="1:8">
      <c r="A7" s="17">
        <v>7</v>
      </c>
      <c r="B7" s="135" t="s">
        <v>44</v>
      </c>
      <c r="C7" s="166">
        <v>67</v>
      </c>
      <c r="E7" s="135" t="s">
        <v>49</v>
      </c>
      <c r="F7" s="167">
        <v>22.5</v>
      </c>
      <c r="G7" s="166">
        <v>74</v>
      </c>
      <c r="H7" s="134">
        <f t="shared" si="0"/>
        <v>51.5</v>
      </c>
    </row>
    <row r="8" spans="1:8">
      <c r="A8" s="17">
        <v>8</v>
      </c>
      <c r="B8" s="135" t="s">
        <v>51</v>
      </c>
      <c r="C8" s="166">
        <v>68</v>
      </c>
      <c r="E8" s="139" t="s">
        <v>47</v>
      </c>
      <c r="F8" s="167">
        <v>14</v>
      </c>
      <c r="G8" s="166">
        <v>66</v>
      </c>
      <c r="H8" s="134">
        <f t="shared" si="0"/>
        <v>52</v>
      </c>
    </row>
    <row r="9" spans="1:8">
      <c r="A9" s="17">
        <v>9</v>
      </c>
      <c r="B9" s="135" t="s">
        <v>52</v>
      </c>
      <c r="C9" s="166">
        <v>68</v>
      </c>
      <c r="E9" s="135" t="s">
        <v>46</v>
      </c>
      <c r="F9" s="167">
        <v>16.5</v>
      </c>
      <c r="G9" s="166">
        <v>69</v>
      </c>
      <c r="H9" s="134">
        <f t="shared" si="0"/>
        <v>52.5</v>
      </c>
    </row>
    <row r="10" spans="1:8">
      <c r="A10" s="17">
        <v>10</v>
      </c>
      <c r="B10" s="135" t="s">
        <v>46</v>
      </c>
      <c r="C10" s="166">
        <v>69</v>
      </c>
      <c r="E10" s="141" t="s">
        <v>53</v>
      </c>
      <c r="F10" s="167">
        <v>34</v>
      </c>
      <c r="G10" s="166">
        <v>87</v>
      </c>
      <c r="H10" s="134">
        <f t="shared" si="0"/>
        <v>53</v>
      </c>
    </row>
    <row r="11" spans="1:8">
      <c r="A11" s="17">
        <v>11</v>
      </c>
      <c r="B11" s="137" t="s">
        <v>30</v>
      </c>
      <c r="C11" s="166">
        <v>71</v>
      </c>
      <c r="E11" s="135" t="s">
        <v>43</v>
      </c>
      <c r="F11" s="167">
        <v>11</v>
      </c>
      <c r="G11" s="166">
        <v>66</v>
      </c>
      <c r="H11" s="134">
        <f t="shared" si="0"/>
        <v>55</v>
      </c>
    </row>
    <row r="12" spans="1:8">
      <c r="A12" s="17">
        <v>12</v>
      </c>
      <c r="B12" s="135" t="s">
        <v>54</v>
      </c>
      <c r="C12" s="166">
        <v>73</v>
      </c>
      <c r="E12" s="135" t="s">
        <v>52</v>
      </c>
      <c r="F12" s="167">
        <v>12.5</v>
      </c>
      <c r="G12" s="166">
        <v>68</v>
      </c>
      <c r="H12" s="134">
        <f t="shared" si="0"/>
        <v>55.5</v>
      </c>
    </row>
    <row r="13" spans="1:8">
      <c r="A13" s="17">
        <v>13</v>
      </c>
      <c r="B13" s="135" t="s">
        <v>49</v>
      </c>
      <c r="C13" s="166">
        <v>74</v>
      </c>
      <c r="E13" s="135" t="s">
        <v>54</v>
      </c>
      <c r="F13" s="167">
        <v>16.5</v>
      </c>
      <c r="G13" s="166">
        <v>73</v>
      </c>
      <c r="H13" s="134">
        <f t="shared" si="0"/>
        <v>56.5</v>
      </c>
    </row>
    <row r="14" spans="1:8">
      <c r="A14" s="17">
        <v>14</v>
      </c>
      <c r="B14" s="135" t="s">
        <v>55</v>
      </c>
      <c r="C14" s="166">
        <v>78</v>
      </c>
      <c r="E14" s="135" t="s">
        <v>51</v>
      </c>
      <c r="F14" s="167">
        <v>10.5</v>
      </c>
      <c r="G14" s="166">
        <v>68</v>
      </c>
      <c r="H14" s="134">
        <f t="shared" si="0"/>
        <v>57.5</v>
      </c>
    </row>
    <row r="15" spans="1:8">
      <c r="A15" s="17">
        <v>15</v>
      </c>
      <c r="B15" s="139" t="s">
        <v>50</v>
      </c>
      <c r="C15" s="166">
        <v>80</v>
      </c>
      <c r="E15" s="142" t="s">
        <v>57</v>
      </c>
      <c r="F15" s="167">
        <v>24</v>
      </c>
      <c r="G15" s="166">
        <v>83</v>
      </c>
      <c r="H15" s="134">
        <f t="shared" si="0"/>
        <v>59</v>
      </c>
    </row>
    <row r="16" spans="1:8">
      <c r="A16" s="17">
        <v>16</v>
      </c>
      <c r="B16" s="135" t="s">
        <v>58</v>
      </c>
      <c r="C16" s="166">
        <v>80</v>
      </c>
      <c r="E16" s="135" t="s">
        <v>45</v>
      </c>
      <c r="F16" s="167">
        <v>6.5</v>
      </c>
      <c r="G16" s="166">
        <v>66</v>
      </c>
      <c r="H16" s="134">
        <f t="shared" si="0"/>
        <v>59.5</v>
      </c>
    </row>
    <row r="17" spans="1:8">
      <c r="A17" s="17">
        <v>17</v>
      </c>
      <c r="B17" s="139" t="s">
        <v>59</v>
      </c>
      <c r="C17" s="166">
        <v>83</v>
      </c>
      <c r="E17" s="141" t="s">
        <v>56</v>
      </c>
      <c r="F17" s="167">
        <v>36</v>
      </c>
      <c r="G17" s="166">
        <v>96</v>
      </c>
      <c r="H17" s="134">
        <f t="shared" si="0"/>
        <v>60</v>
      </c>
    </row>
    <row r="18" spans="1:8">
      <c r="A18" s="17">
        <v>18</v>
      </c>
      <c r="B18" s="142" t="s">
        <v>57</v>
      </c>
      <c r="C18" s="166">
        <v>83</v>
      </c>
      <c r="E18" s="135" t="s">
        <v>55</v>
      </c>
      <c r="F18" s="167">
        <v>18</v>
      </c>
      <c r="G18" s="166">
        <v>78</v>
      </c>
      <c r="H18" s="134">
        <f t="shared" si="0"/>
        <v>60</v>
      </c>
    </row>
    <row r="19" spans="1:8">
      <c r="A19" s="17">
        <v>19</v>
      </c>
      <c r="B19" s="141" t="s">
        <v>53</v>
      </c>
      <c r="C19" s="166">
        <v>87</v>
      </c>
      <c r="E19" s="135" t="s">
        <v>60</v>
      </c>
      <c r="F19" s="167">
        <v>26</v>
      </c>
      <c r="G19" s="166">
        <v>88</v>
      </c>
      <c r="H19" s="134">
        <f t="shared" si="0"/>
        <v>62</v>
      </c>
    </row>
    <row r="20" spans="1:8">
      <c r="A20" s="17">
        <v>20</v>
      </c>
      <c r="B20" s="135" t="s">
        <v>60</v>
      </c>
      <c r="C20" s="166">
        <v>88</v>
      </c>
      <c r="E20" s="135" t="s">
        <v>58</v>
      </c>
      <c r="F20" s="167">
        <v>18</v>
      </c>
      <c r="G20" s="166">
        <v>80</v>
      </c>
      <c r="H20" s="134">
        <f t="shared" si="0"/>
        <v>62</v>
      </c>
    </row>
    <row r="21" spans="1:8">
      <c r="A21" s="17">
        <v>21</v>
      </c>
      <c r="B21" s="143" t="s">
        <v>61</v>
      </c>
      <c r="C21" s="166">
        <v>89</v>
      </c>
      <c r="E21" s="135" t="s">
        <v>62</v>
      </c>
      <c r="F21" s="167">
        <v>31</v>
      </c>
      <c r="G21" s="166">
        <v>94</v>
      </c>
      <c r="H21" s="134">
        <f t="shared" si="0"/>
        <v>63</v>
      </c>
    </row>
    <row r="22" spans="1:8">
      <c r="A22" s="17">
        <v>22</v>
      </c>
      <c r="B22" s="135" t="s">
        <v>62</v>
      </c>
      <c r="C22" s="166">
        <v>94</v>
      </c>
      <c r="E22" s="139" t="s">
        <v>59</v>
      </c>
      <c r="F22" s="167">
        <v>16</v>
      </c>
      <c r="G22" s="166">
        <v>83</v>
      </c>
      <c r="H22" s="134">
        <f t="shared" si="0"/>
        <v>67</v>
      </c>
    </row>
    <row r="23" spans="1:8">
      <c r="A23" s="17">
        <v>23</v>
      </c>
      <c r="B23" s="141" t="s">
        <v>56</v>
      </c>
      <c r="C23" s="166">
        <v>96</v>
      </c>
      <c r="E23" s="143" t="s">
        <v>61</v>
      </c>
      <c r="F23" s="167">
        <v>20</v>
      </c>
      <c r="G23" s="166">
        <v>89</v>
      </c>
      <c r="H23" s="134">
        <f t="shared" si="0"/>
        <v>69</v>
      </c>
    </row>
    <row r="24" spans="1:8">
      <c r="A24" s="17">
        <v>24</v>
      </c>
      <c r="B24" s="142" t="s">
        <v>63</v>
      </c>
      <c r="C24" s="166">
        <v>113</v>
      </c>
      <c r="E24" s="142" t="s">
        <v>63</v>
      </c>
      <c r="F24" s="167">
        <v>38</v>
      </c>
      <c r="G24" s="166">
        <v>113</v>
      </c>
      <c r="H24" s="134">
        <f t="shared" si="0"/>
        <v>75</v>
      </c>
    </row>
    <row r="25" spans="1:8">
      <c r="A25" s="17">
        <v>25</v>
      </c>
    </row>
    <row r="26" spans="1:8">
      <c r="A26" s="17">
        <v>26</v>
      </c>
    </row>
    <row r="27" spans="1:8">
      <c r="A27" s="17">
        <v>27</v>
      </c>
    </row>
  </sheetData>
  <mergeCells count="2">
    <mergeCell ref="B1:C1"/>
    <mergeCell ref="E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Roman,Normalny"&amp;12&amp;Kffffff&amp;A</oddHeader>
    <oddFooter>&amp;C&amp;"Times New Roman,Normalny"&amp;12&amp;KffffffStrona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5"/>
  <sheetViews>
    <sheetView zoomScale="86" zoomScaleNormal="86" workbookViewId="0">
      <selection activeCell="E16" sqref="E16"/>
    </sheetView>
  </sheetViews>
  <sheetFormatPr defaultColWidth="10.5" defaultRowHeight="14.25"/>
  <cols>
    <col min="1" max="1" width="27.375" customWidth="1"/>
  </cols>
  <sheetData>
    <row r="1" spans="1:2" ht="17.100000000000001" customHeight="1">
      <c r="A1" s="179" t="s">
        <v>36</v>
      </c>
      <c r="B1" s="179"/>
    </row>
    <row r="2" spans="1:2" ht="17.100000000000001" customHeight="1">
      <c r="A2" s="168"/>
      <c r="B2" s="168"/>
    </row>
    <row r="3" spans="1:2" ht="17.100000000000001" customHeight="1">
      <c r="A3" s="169" t="s">
        <v>44</v>
      </c>
      <c r="B3" s="170">
        <v>44</v>
      </c>
    </row>
    <row r="4" spans="1:2" ht="17.100000000000001" customHeight="1">
      <c r="A4" s="171" t="s">
        <v>30</v>
      </c>
      <c r="B4" s="170">
        <v>41</v>
      </c>
    </row>
    <row r="5" spans="1:2" ht="17.100000000000001" customHeight="1">
      <c r="A5" s="169" t="s">
        <v>48</v>
      </c>
      <c r="B5" s="170">
        <v>40</v>
      </c>
    </row>
    <row r="6" spans="1:2" ht="17.100000000000001" customHeight="1">
      <c r="A6" s="169" t="s">
        <v>49</v>
      </c>
      <c r="B6" s="170">
        <v>39</v>
      </c>
    </row>
    <row r="7" spans="1:2" ht="17.100000000000001" customHeight="1">
      <c r="A7" s="172" t="s">
        <v>50</v>
      </c>
      <c r="B7" s="170">
        <v>39</v>
      </c>
    </row>
    <row r="8" spans="1:2" ht="18">
      <c r="A8" s="172" t="s">
        <v>47</v>
      </c>
      <c r="B8" s="170">
        <v>39</v>
      </c>
    </row>
    <row r="9" spans="1:2" ht="17.100000000000001" customHeight="1">
      <c r="A9" s="169" t="s">
        <v>46</v>
      </c>
      <c r="B9" s="170">
        <v>38</v>
      </c>
    </row>
    <row r="10" spans="1:2" ht="17.100000000000001" customHeight="1">
      <c r="A10" s="173" t="s">
        <v>53</v>
      </c>
      <c r="B10" s="170">
        <v>38</v>
      </c>
    </row>
    <row r="11" spans="1:2" ht="17.100000000000001" customHeight="1">
      <c r="A11" s="169" t="s">
        <v>43</v>
      </c>
      <c r="B11" s="170">
        <v>35</v>
      </c>
    </row>
    <row r="12" spans="1:2" ht="17.100000000000001" customHeight="1">
      <c r="A12" s="169" t="s">
        <v>52</v>
      </c>
      <c r="B12" s="170">
        <v>35</v>
      </c>
    </row>
    <row r="13" spans="1:2" ht="17.100000000000001" customHeight="1">
      <c r="A13" s="169" t="s">
        <v>54</v>
      </c>
      <c r="B13" s="170">
        <v>34</v>
      </c>
    </row>
    <row r="14" spans="1:2" ht="17.100000000000001" customHeight="1">
      <c r="A14" s="169" t="s">
        <v>51</v>
      </c>
      <c r="B14" s="170">
        <v>33</v>
      </c>
    </row>
    <row r="15" spans="1:2" ht="17.100000000000001" customHeight="1">
      <c r="A15" s="173" t="s">
        <v>56</v>
      </c>
      <c r="B15" s="170">
        <v>32</v>
      </c>
    </row>
    <row r="16" spans="1:2" ht="17.100000000000001" customHeight="1">
      <c r="A16" s="174" t="s">
        <v>57</v>
      </c>
      <c r="B16" s="170">
        <v>32</v>
      </c>
    </row>
    <row r="17" spans="1:2" ht="17.100000000000001" customHeight="1">
      <c r="A17" s="169" t="s">
        <v>45</v>
      </c>
      <c r="B17" s="170">
        <v>31</v>
      </c>
    </row>
    <row r="18" spans="1:2" ht="17.100000000000001" customHeight="1">
      <c r="A18" s="169" t="s">
        <v>58</v>
      </c>
      <c r="B18" s="170">
        <v>30</v>
      </c>
    </row>
    <row r="19" spans="1:2" ht="17.100000000000001" customHeight="1">
      <c r="A19" s="169" t="s">
        <v>55</v>
      </c>
      <c r="B19" s="170">
        <v>30</v>
      </c>
    </row>
    <row r="20" spans="1:2" ht="17.100000000000001" customHeight="1">
      <c r="A20" s="169" t="s">
        <v>60</v>
      </c>
      <c r="B20" s="170">
        <v>29</v>
      </c>
    </row>
    <row r="21" spans="1:2" ht="17.100000000000001" customHeight="1">
      <c r="A21" s="169" t="s">
        <v>62</v>
      </c>
      <c r="B21" s="170">
        <v>28</v>
      </c>
    </row>
    <row r="22" spans="1:2" ht="17.100000000000001" customHeight="1">
      <c r="A22" s="172" t="s">
        <v>59</v>
      </c>
      <c r="B22" s="170">
        <v>26</v>
      </c>
    </row>
    <row r="23" spans="1:2" ht="17.100000000000001" customHeight="1">
      <c r="A23" s="175" t="s">
        <v>61</v>
      </c>
      <c r="B23" s="170">
        <v>23</v>
      </c>
    </row>
    <row r="24" spans="1:2" ht="17.100000000000001" customHeight="1">
      <c r="A24" s="174" t="s">
        <v>63</v>
      </c>
      <c r="B24" s="170">
        <v>21</v>
      </c>
    </row>
    <row r="25" spans="1:2" ht="17.100000000000001" customHeight="1"/>
    <row r="26" spans="1:2" ht="17.100000000000001" customHeight="1"/>
    <row r="27" spans="1:2" ht="17.100000000000001" customHeight="1"/>
    <row r="28" spans="1:2" ht="17.100000000000001" customHeight="1"/>
    <row r="29" spans="1:2" ht="17.100000000000001" customHeight="1"/>
    <row r="30" spans="1:2" ht="17.100000000000001" customHeight="1"/>
    <row r="31" spans="1:2" ht="17.100000000000001" customHeight="1"/>
    <row r="32" spans="1:2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23.85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Roman,Normalny"&amp;12&amp;Kffffff&amp;A</oddHeader>
    <oddFooter>&amp;C&amp;"Times New Roman,Normalny"&amp;12&amp;KffffffStrona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kobieta_prev</vt:lpstr>
      <vt:lpstr>cup 17.06.2023</vt:lpstr>
      <vt:lpstr>tmp</vt:lpstr>
      <vt:lpstr>STROKE PLAY </vt:lpstr>
      <vt:lpstr>STB netto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tomasz.kordek@intel.com</dc:creator>
  <dc:description/>
  <cp:lastModifiedBy>HP</cp:lastModifiedBy>
  <cp:revision>42</cp:revision>
  <dcterms:created xsi:type="dcterms:W3CDTF">2014-05-28T19:21:17Z</dcterms:created>
  <dcterms:modified xsi:type="dcterms:W3CDTF">2023-06-17T16:55:46Z</dcterms:modified>
  <dc:language>pl-PL</dc:language>
</cp:coreProperties>
</file>